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DOCUMENTOS LENE\LENE\#TRANSITO ATLÁNTICO\PAI\"/>
    </mc:Choice>
  </mc:AlternateContent>
  <xr:revisionPtr revIDLastSave="0" documentId="13_ncr:1_{148AF941-EB15-415E-BC4D-F4FF357B6986}" xr6:coauthVersionLast="47" xr6:coauthVersionMax="47" xr10:uidLastSave="{00000000-0000-0000-0000-000000000000}"/>
  <bookViews>
    <workbookView xWindow="-108" yWindow="-108" windowWidth="23256" windowHeight="12456" tabRatio="867" xr2:uid="{00000000-000D-0000-FFFF-FFFF00000000}"/>
  </bookViews>
  <sheets>
    <sheet name="Integración PAA" sheetId="5" r:id="rId1"/>
    <sheet name="OTROSPLANES" sheetId="25" state="hidden" r:id="rId2"/>
    <sheet name="PAA" sheetId="27" r:id="rId3"/>
    <sheet name="PINAR" sheetId="7" r:id="rId4"/>
    <sheet name="PETH " sheetId="10" r:id="rId5"/>
    <sheet name="PLAN VACANTES" sheetId="11" r:id="rId6"/>
    <sheet name="PLAN PREVISIÓN" sheetId="12" r:id="rId7"/>
    <sheet name="PLAN CAPACITACION" sheetId="13" r:id="rId8"/>
    <sheet name="PLAN INCENTIVOS" sheetId="14" r:id="rId9"/>
    <sheet name="PSST" sheetId="26" r:id="rId10"/>
    <sheet name="estra_racionalización_tramites" sheetId="21" state="hidden" r:id="rId11"/>
    <sheet name="PAAC" sheetId="31" state="hidden" r:id="rId12"/>
    <sheet name="PTEP" sheetId="34" r:id="rId13"/>
    <sheet name="PETI" sheetId="19" r:id="rId14"/>
    <sheet name="PTSI" sheetId="18" r:id="rId15"/>
    <sheet name="PSPI" sheetId="16" r:id="rId16"/>
    <sheet name="SEGUIMIENTO" sheetId="32" r:id="rId17"/>
    <sheet name="CONTROL DE CAMBIO" sheetId="33" r:id="rId18"/>
    <sheet name="DESPLEGABLES" sheetId="6" r:id="rId19"/>
  </sheets>
  <externalReferences>
    <externalReference r:id="rId20"/>
    <externalReference r:id="rId21"/>
  </externalReferences>
  <definedNames>
    <definedName name="_xlnm._FilterDatabase" localSheetId="2" hidden="1">PAA!$A$4:$S$144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9" i="7" l="1"/>
  <c r="AB19" i="7"/>
  <c r="X19" i="7"/>
  <c r="T19" i="7"/>
  <c r="AF18" i="7"/>
  <c r="AB18" i="7"/>
  <c r="X18" i="7"/>
  <c r="AF17" i="7"/>
  <c r="AB17" i="7"/>
  <c r="X17" i="7"/>
  <c r="AF16" i="7"/>
  <c r="AB16" i="7"/>
  <c r="X16" i="7"/>
  <c r="AF15" i="7"/>
  <c r="AB15" i="7"/>
  <c r="X15" i="7"/>
  <c r="AB14" i="7"/>
  <c r="X14" i="7"/>
  <c r="T14" i="7"/>
  <c r="AF1" i="7"/>
  <c r="J77" i="27"/>
  <c r="I77" i="27"/>
  <c r="J76" i="27"/>
  <c r="I76" i="27"/>
  <c r="J75" i="27"/>
  <c r="I75" i="27"/>
  <c r="J74" i="27"/>
  <c r="I74" i="27"/>
  <c r="J70" i="27"/>
  <c r="I70" i="27"/>
  <c r="I66" i="27"/>
  <c r="J64" i="27"/>
  <c r="I64" i="27"/>
  <c r="J63" i="27"/>
  <c r="I63" i="27"/>
  <c r="J62" i="27"/>
  <c r="I62" i="27"/>
  <c r="J61" i="27"/>
  <c r="I61" i="27"/>
  <c r="J60" i="27"/>
  <c r="I60" i="27"/>
  <c r="J19" i="27"/>
  <c r="J18" i="27"/>
  <c r="J17" i="27"/>
  <c r="J16" i="27"/>
  <c r="J15" i="27"/>
  <c r="J14" i="27"/>
  <c r="J13" i="27"/>
  <c r="J12" i="27"/>
  <c r="J11" i="27"/>
  <c r="J10" i="27"/>
  <c r="AF39" i="13" l="1"/>
  <c r="AB39" i="13"/>
  <c r="X39" i="13"/>
  <c r="T39" i="13"/>
  <c r="AF38" i="13"/>
  <c r="AB38" i="13"/>
  <c r="X38" i="13"/>
  <c r="T38" i="13"/>
  <c r="AF37" i="13"/>
  <c r="AB37" i="13"/>
  <c r="X37" i="13"/>
  <c r="T37" i="13"/>
  <c r="AF36" i="13"/>
  <c r="AB36" i="13"/>
  <c r="X36" i="13"/>
  <c r="T36" i="13"/>
  <c r="AF35" i="13"/>
  <c r="AB35" i="13"/>
  <c r="X35" i="13"/>
  <c r="T35" i="13"/>
  <c r="AF34" i="13"/>
  <c r="AB34" i="13"/>
  <c r="X34" i="13"/>
  <c r="T34" i="13"/>
  <c r="AF33" i="13"/>
  <c r="AB33" i="13"/>
  <c r="X33" i="13"/>
  <c r="T33" i="13"/>
  <c r="AF32" i="13"/>
  <c r="AB32" i="13"/>
  <c r="X32" i="13"/>
  <c r="T32" i="13"/>
  <c r="AF31" i="13"/>
  <c r="AB31" i="13"/>
  <c r="X31" i="13"/>
  <c r="T31" i="13"/>
  <c r="AF30" i="13"/>
  <c r="AB30" i="13"/>
  <c r="X30" i="13"/>
  <c r="T30" i="13"/>
  <c r="AF29" i="13"/>
  <c r="AB29" i="13"/>
  <c r="X29" i="13"/>
  <c r="T29" i="13"/>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7" i="13"/>
  <c r="AB17" i="13"/>
  <c r="X17" i="13"/>
  <c r="T17" i="13"/>
  <c r="AF16" i="13"/>
  <c r="AB16" i="13"/>
  <c r="X16" i="13"/>
  <c r="T16" i="13"/>
  <c r="AF15" i="13"/>
  <c r="AB15" i="13"/>
  <c r="X15" i="13"/>
  <c r="T15" i="13"/>
  <c r="AF14" i="13"/>
  <c r="AB14" i="13"/>
  <c r="X14" i="13"/>
  <c r="T14" i="13"/>
  <c r="T119" i="34" l="1"/>
  <c r="O119" i="34"/>
  <c r="J119" i="34"/>
  <c r="T112" i="34"/>
  <c r="O112" i="34"/>
  <c r="J112" i="34"/>
  <c r="T111" i="34"/>
  <c r="O111" i="34"/>
  <c r="J111" i="34"/>
  <c r="T110" i="34"/>
  <c r="O110" i="34"/>
  <c r="J110" i="34"/>
  <c r="T109" i="34"/>
  <c r="O109" i="34"/>
  <c r="J109" i="34"/>
  <c r="T108" i="34"/>
  <c r="O108" i="34"/>
  <c r="J108" i="34"/>
  <c r="T107" i="34"/>
  <c r="O107" i="34"/>
  <c r="J107" i="34"/>
  <c r="T100" i="34"/>
  <c r="O100" i="34"/>
  <c r="J100" i="34"/>
  <c r="T99" i="34"/>
  <c r="O99" i="34"/>
  <c r="J99" i="34"/>
  <c r="T98" i="34"/>
  <c r="O98" i="34"/>
  <c r="J98" i="34"/>
  <c r="T97" i="34"/>
  <c r="O97" i="34"/>
  <c r="J97" i="34"/>
  <c r="T96" i="34"/>
  <c r="O96" i="34"/>
  <c r="J96" i="34"/>
  <c r="T95" i="34"/>
  <c r="O95" i="34"/>
  <c r="J95" i="34"/>
  <c r="T94" i="34"/>
  <c r="O94" i="34"/>
  <c r="J94" i="34"/>
  <c r="T93" i="34"/>
  <c r="O93" i="34"/>
  <c r="J93" i="34"/>
  <c r="T86" i="34"/>
  <c r="O86" i="34"/>
  <c r="J86" i="34"/>
  <c r="T85" i="34"/>
  <c r="O85" i="34"/>
  <c r="J85" i="34"/>
  <c r="T84" i="34"/>
  <c r="O84" i="34"/>
  <c r="J84" i="34"/>
  <c r="T83" i="34"/>
  <c r="O83" i="34"/>
  <c r="J83" i="34"/>
  <c r="T82" i="34"/>
  <c r="O82" i="34"/>
  <c r="J82" i="34"/>
  <c r="T81" i="34"/>
  <c r="O81" i="34"/>
  <c r="J81" i="34"/>
  <c r="T80" i="34"/>
  <c r="O80" i="34"/>
  <c r="J80" i="34"/>
  <c r="T79" i="34"/>
  <c r="O79" i="34"/>
  <c r="J79" i="34"/>
  <c r="T78" i="34"/>
  <c r="O78" i="34"/>
  <c r="J78" i="34"/>
  <c r="T71" i="34"/>
  <c r="O71" i="34"/>
  <c r="J71" i="34"/>
  <c r="T70" i="34"/>
  <c r="O70" i="34"/>
  <c r="J70" i="34"/>
  <c r="T63" i="34"/>
  <c r="O63" i="34"/>
  <c r="J63" i="34"/>
  <c r="T62" i="34"/>
  <c r="O62" i="34"/>
  <c r="J62" i="34"/>
  <c r="T61" i="34"/>
  <c r="O61" i="34"/>
  <c r="J61" i="34"/>
  <c r="T60" i="34"/>
  <c r="O60" i="34"/>
  <c r="J60" i="34"/>
  <c r="T59" i="34"/>
  <c r="O59" i="34"/>
  <c r="J59" i="34"/>
  <c r="T58" i="34"/>
  <c r="O58" i="34"/>
  <c r="J58" i="34"/>
  <c r="T51" i="34"/>
  <c r="O51" i="34"/>
  <c r="J51" i="34"/>
  <c r="T50" i="34"/>
  <c r="O50" i="34"/>
  <c r="J50" i="34"/>
  <c r="T49" i="34"/>
  <c r="O49" i="34"/>
  <c r="J49" i="34"/>
  <c r="T42" i="34"/>
  <c r="O42" i="34"/>
  <c r="J42" i="34"/>
  <c r="T41" i="34"/>
  <c r="O41" i="34"/>
  <c r="J41" i="34"/>
  <c r="T40" i="34"/>
  <c r="O40" i="34"/>
  <c r="J40" i="34"/>
  <c r="T39" i="34"/>
  <c r="O39" i="34"/>
  <c r="J39" i="34"/>
  <c r="T38" i="34"/>
  <c r="O38" i="34"/>
  <c r="J38" i="34"/>
  <c r="T37" i="34"/>
  <c r="O37" i="34"/>
  <c r="J37" i="34"/>
  <c r="T36" i="34"/>
  <c r="O36" i="34"/>
  <c r="J36" i="34"/>
  <c r="T35" i="34"/>
  <c r="O35" i="34"/>
  <c r="J35" i="34"/>
  <c r="T34" i="34"/>
  <c r="O34" i="34"/>
  <c r="J34" i="34"/>
  <c r="AE28" i="16" l="1"/>
  <c r="AD28" i="16"/>
  <c r="AA28" i="16"/>
  <c r="Z28" i="16"/>
  <c r="W28" i="16"/>
  <c r="V28" i="16"/>
  <c r="S28" i="16"/>
  <c r="R28" i="16"/>
  <c r="Q33" i="16" s="1"/>
  <c r="M28" i="16"/>
  <c r="AF27" i="16"/>
  <c r="AB27" i="16"/>
  <c r="X27" i="16"/>
  <c r="T27" i="16"/>
  <c r="AF26" i="16"/>
  <c r="AB26" i="16"/>
  <c r="X26" i="16"/>
  <c r="T26" i="16"/>
  <c r="AF25" i="16"/>
  <c r="AB25" i="16"/>
  <c r="X25" i="16"/>
  <c r="T25" i="16"/>
  <c r="AF24" i="16"/>
  <c r="AB24" i="16"/>
  <c r="X24" i="16"/>
  <c r="T24" i="16"/>
  <c r="AF23" i="16"/>
  <c r="AB23" i="16"/>
  <c r="X23" i="16"/>
  <c r="T23" i="16"/>
  <c r="AF22" i="16"/>
  <c r="AB22" i="16"/>
  <c r="X22" i="16"/>
  <c r="T22" i="16"/>
  <c r="AF21" i="16"/>
  <c r="AB21" i="16"/>
  <c r="X21" i="16"/>
  <c r="T21" i="16"/>
  <c r="AF20" i="16"/>
  <c r="AB20" i="16"/>
  <c r="X20" i="16"/>
  <c r="T20" i="16"/>
  <c r="AF19" i="16"/>
  <c r="AB19" i="16"/>
  <c r="X19" i="16"/>
  <c r="T19" i="16"/>
  <c r="AF18" i="16"/>
  <c r="AB18" i="16"/>
  <c r="X18" i="16"/>
  <c r="T18" i="16"/>
  <c r="AF17" i="16"/>
  <c r="AB17" i="16"/>
  <c r="X17" i="16"/>
  <c r="T17" i="16"/>
  <c r="AF16" i="16"/>
  <c r="AB16" i="16"/>
  <c r="X16" i="16"/>
  <c r="T16" i="16"/>
  <c r="AF15" i="16"/>
  <c r="AB15" i="16"/>
  <c r="X15" i="16"/>
  <c r="T15" i="16"/>
  <c r="AF14" i="16"/>
  <c r="AB14" i="16"/>
  <c r="X14" i="16"/>
  <c r="T14" i="16"/>
  <c r="AE20" i="18"/>
  <c r="AD20" i="18"/>
  <c r="AA20" i="18"/>
  <c r="Z20" i="18"/>
  <c r="X24" i="18" s="1"/>
  <c r="W20" i="18"/>
  <c r="V20" i="18"/>
  <c r="S20" i="18"/>
  <c r="R20" i="18"/>
  <c r="M20" i="18"/>
  <c r="AF19" i="18"/>
  <c r="AB19" i="18"/>
  <c r="X19" i="18"/>
  <c r="T19" i="18"/>
  <c r="AF18" i="18"/>
  <c r="AB18" i="18"/>
  <c r="X18" i="18"/>
  <c r="T18" i="18"/>
  <c r="AF17" i="18"/>
  <c r="AB17" i="18"/>
  <c r="X17" i="18"/>
  <c r="T17" i="18"/>
  <c r="AF16" i="18"/>
  <c r="AB16" i="18"/>
  <c r="X16" i="18"/>
  <c r="T16" i="18"/>
  <c r="AF15" i="18"/>
  <c r="AB15" i="18"/>
  <c r="X15" i="18"/>
  <c r="T15" i="18"/>
  <c r="AF14" i="18"/>
  <c r="AB14" i="18"/>
  <c r="X14" i="18"/>
  <c r="T14" i="18"/>
  <c r="AE31" i="19"/>
  <c r="AD31" i="19"/>
  <c r="AA31" i="19"/>
  <c r="Z31" i="19"/>
  <c r="W31" i="19"/>
  <c r="V31" i="19"/>
  <c r="S31" i="19"/>
  <c r="R31" i="19"/>
  <c r="X35" i="19" s="1"/>
  <c r="M31" i="19"/>
  <c r="AF30" i="19"/>
  <c r="AB30" i="19"/>
  <c r="X30" i="19"/>
  <c r="T30" i="19"/>
  <c r="AF29" i="19"/>
  <c r="AB29" i="19"/>
  <c r="X29" i="19"/>
  <c r="T29" i="19"/>
  <c r="AF28" i="19"/>
  <c r="AB28" i="19"/>
  <c r="X28" i="19"/>
  <c r="T28" i="19"/>
  <c r="AF27" i="19"/>
  <c r="AB27" i="19"/>
  <c r="X27" i="19"/>
  <c r="T27" i="19"/>
  <c r="AF26" i="19"/>
  <c r="AB26" i="19"/>
  <c r="X26" i="19"/>
  <c r="T26" i="19"/>
  <c r="AF25" i="19"/>
  <c r="AB25" i="19"/>
  <c r="X25" i="19"/>
  <c r="T25" i="19"/>
  <c r="AF24" i="19"/>
  <c r="AB24" i="19"/>
  <c r="X24" i="19"/>
  <c r="T24" i="19"/>
  <c r="AF23" i="19"/>
  <c r="AB23" i="19"/>
  <c r="X23" i="19"/>
  <c r="T23" i="19"/>
  <c r="AF22" i="19"/>
  <c r="AB22" i="19"/>
  <c r="X22" i="19"/>
  <c r="T22" i="19"/>
  <c r="AF21" i="19"/>
  <c r="AB21" i="19"/>
  <c r="X21" i="19"/>
  <c r="T21" i="19"/>
  <c r="AF20" i="19"/>
  <c r="AB20" i="19"/>
  <c r="X20" i="19"/>
  <c r="T20" i="19"/>
  <c r="AF19" i="19"/>
  <c r="AB19" i="19"/>
  <c r="X19" i="19"/>
  <c r="T19" i="19"/>
  <c r="AF18" i="19"/>
  <c r="AB18" i="19"/>
  <c r="X18" i="19"/>
  <c r="T18" i="19"/>
  <c r="AF17" i="19"/>
  <c r="AB17" i="19"/>
  <c r="X17" i="19"/>
  <c r="T17" i="19"/>
  <c r="AF16" i="19"/>
  <c r="AB16" i="19"/>
  <c r="X16" i="19"/>
  <c r="T16" i="19"/>
  <c r="AF15" i="19"/>
  <c r="AB15" i="19"/>
  <c r="X15" i="19"/>
  <c r="T15" i="19"/>
  <c r="AF14" i="19"/>
  <c r="AB14" i="19"/>
  <c r="X14" i="19"/>
  <c r="T14" i="19"/>
  <c r="O18" i="26" l="1"/>
  <c r="O21" i="26"/>
  <c r="AF21" i="14"/>
  <c r="AB21" i="14"/>
  <c r="X21" i="14"/>
  <c r="T21" i="14"/>
  <c r="AF20" i="14"/>
  <c r="AB20" i="14"/>
  <c r="X20" i="14"/>
  <c r="T20" i="14"/>
  <c r="L134" i="32" l="1"/>
  <c r="K134" i="32"/>
  <c r="J134" i="32"/>
  <c r="L133" i="32"/>
  <c r="K133" i="32"/>
  <c r="J133" i="32"/>
  <c r="L132" i="32"/>
  <c r="K132" i="32"/>
  <c r="J132" i="32"/>
  <c r="L131" i="32"/>
  <c r="K131" i="32"/>
  <c r="J131" i="32"/>
  <c r="L130" i="32"/>
  <c r="K130" i="32"/>
  <c r="J130" i="32"/>
  <c r="L129" i="32"/>
  <c r="K129" i="32"/>
  <c r="J129" i="32"/>
  <c r="L128" i="32"/>
  <c r="K128" i="32"/>
  <c r="J128" i="32"/>
  <c r="L127" i="32"/>
  <c r="K127" i="32"/>
  <c r="J127" i="32"/>
  <c r="L126" i="32"/>
  <c r="K126" i="32"/>
  <c r="J126" i="32"/>
  <c r="L125" i="32"/>
  <c r="K125" i="32"/>
  <c r="J125" i="32"/>
  <c r="L124" i="32"/>
  <c r="K124" i="32"/>
  <c r="J124" i="32"/>
  <c r="L123" i="32"/>
  <c r="K123" i="32"/>
  <c r="J123" i="32"/>
  <c r="L94" i="32"/>
  <c r="K94" i="32"/>
  <c r="J94" i="32"/>
  <c r="L93" i="32"/>
  <c r="K93" i="32"/>
  <c r="J93" i="32"/>
  <c r="L92" i="32"/>
  <c r="K92" i="32"/>
  <c r="J92" i="32"/>
  <c r="L91" i="32"/>
  <c r="K91" i="32"/>
  <c r="J91" i="32"/>
  <c r="L90" i="32"/>
  <c r="K90" i="32"/>
  <c r="J90" i="32"/>
  <c r="L89" i="32"/>
  <c r="K89" i="32"/>
  <c r="J89" i="32"/>
  <c r="L88" i="32"/>
  <c r="K88" i="32"/>
  <c r="J88" i="32"/>
  <c r="L87" i="32"/>
  <c r="K87" i="32"/>
  <c r="J87" i="32"/>
  <c r="L86" i="32"/>
  <c r="K86" i="32"/>
  <c r="J86" i="32"/>
  <c r="L85" i="32"/>
  <c r="K85" i="32"/>
  <c r="J85" i="32"/>
  <c r="L84" i="32"/>
  <c r="K84" i="32"/>
  <c r="J84" i="32"/>
  <c r="L83" i="32"/>
  <c r="K83" i="32"/>
  <c r="J83" i="32"/>
  <c r="L54" i="32"/>
  <c r="K54" i="32"/>
  <c r="J54" i="32"/>
  <c r="L53" i="32"/>
  <c r="K53" i="32"/>
  <c r="J53" i="32"/>
  <c r="L52" i="32"/>
  <c r="K52" i="32"/>
  <c r="J52" i="32"/>
  <c r="L51" i="32"/>
  <c r="K51" i="32"/>
  <c r="J51" i="32"/>
  <c r="L50" i="32"/>
  <c r="K50" i="32"/>
  <c r="J50" i="32"/>
  <c r="L49" i="32"/>
  <c r="K49" i="32"/>
  <c r="J49" i="32"/>
  <c r="L48" i="32"/>
  <c r="K48" i="32"/>
  <c r="J48" i="32"/>
  <c r="L47" i="32"/>
  <c r="K47" i="32"/>
  <c r="J47" i="32"/>
  <c r="L46" i="32"/>
  <c r="K46" i="32"/>
  <c r="J46" i="32"/>
  <c r="L45" i="32"/>
  <c r="K45" i="32"/>
  <c r="J45" i="32"/>
  <c r="L44" i="32"/>
  <c r="K44" i="32"/>
  <c r="J44" i="32"/>
  <c r="L43" i="32"/>
  <c r="K43" i="32"/>
  <c r="J43" i="32"/>
  <c r="V35" i="10" l="1"/>
  <c r="L14" i="32"/>
  <c r="K14" i="32"/>
  <c r="J14" i="32"/>
  <c r="L13" i="32"/>
  <c r="K13" i="32"/>
  <c r="J13" i="32"/>
  <c r="L12" i="32"/>
  <c r="K12" i="32"/>
  <c r="J12" i="32"/>
  <c r="L11" i="32"/>
  <c r="K11" i="32"/>
  <c r="J11" i="32"/>
  <c r="L10" i="32"/>
  <c r="K10" i="32"/>
  <c r="J10" i="32"/>
  <c r="L9" i="32"/>
  <c r="K9" i="32"/>
  <c r="J9" i="32"/>
  <c r="L8" i="32"/>
  <c r="K8" i="32"/>
  <c r="J8" i="32"/>
  <c r="L7" i="32"/>
  <c r="K7" i="32"/>
  <c r="J7" i="32"/>
  <c r="L6" i="32"/>
  <c r="K6" i="32"/>
  <c r="J6" i="32"/>
  <c r="L5" i="32"/>
  <c r="K5" i="32"/>
  <c r="J5" i="32"/>
  <c r="L4" i="32"/>
  <c r="K4" i="32"/>
  <c r="J4" i="32"/>
  <c r="D77" i="31"/>
  <c r="D72" i="31"/>
  <c r="D59" i="31"/>
  <c r="D47" i="31"/>
  <c r="D35" i="31"/>
  <c r="D41" i="31"/>
  <c r="M27" i="26"/>
  <c r="R35" i="10"/>
  <c r="J15" i="32" l="1"/>
  <c r="L15" i="32"/>
  <c r="K15" i="32"/>
  <c r="AE27" i="26" l="1"/>
  <c r="AD27" i="26"/>
  <c r="AA27" i="26"/>
  <c r="Z27" i="26"/>
  <c r="W27" i="26"/>
  <c r="V27" i="26"/>
  <c r="S27" i="26"/>
  <c r="R27" i="26"/>
  <c r="AF26" i="26"/>
  <c r="AB26" i="26"/>
  <c r="X26" i="26"/>
  <c r="T26" i="26"/>
  <c r="AF25" i="26"/>
  <c r="AB25" i="26"/>
  <c r="X25" i="26"/>
  <c r="T25" i="26"/>
  <c r="AF24" i="26"/>
  <c r="AB24" i="26"/>
  <c r="X24" i="26"/>
  <c r="T24" i="26"/>
  <c r="AF23" i="26"/>
  <c r="AB23" i="26"/>
  <c r="X23" i="26"/>
  <c r="T23" i="26"/>
  <c r="AF22" i="26"/>
  <c r="AB22" i="26"/>
  <c r="X22" i="26"/>
  <c r="T22" i="26"/>
  <c r="AF21" i="26"/>
  <c r="AB21" i="26"/>
  <c r="X21" i="26"/>
  <c r="T21" i="26"/>
  <c r="AF20" i="26"/>
  <c r="AB20" i="26"/>
  <c r="X20" i="26"/>
  <c r="T20" i="26"/>
  <c r="AF19" i="26"/>
  <c r="AB19" i="26"/>
  <c r="X19" i="26"/>
  <c r="T19" i="26"/>
  <c r="AF18" i="26"/>
  <c r="AB18" i="26"/>
  <c r="X18" i="26"/>
  <c r="T18" i="26"/>
  <c r="AF17" i="26"/>
  <c r="AB17" i="26"/>
  <c r="X17" i="26"/>
  <c r="T17" i="26"/>
  <c r="AF16" i="26"/>
  <c r="AB16" i="26"/>
  <c r="X16" i="26"/>
  <c r="T16" i="26"/>
  <c r="AF15" i="26"/>
  <c r="AB15" i="26"/>
  <c r="X15" i="26"/>
  <c r="T15" i="26"/>
  <c r="AF14" i="26"/>
  <c r="AB14" i="26"/>
  <c r="X14" i="26"/>
  <c r="T14" i="26"/>
  <c r="AE35" i="10"/>
  <c r="AD35" i="10"/>
  <c r="AA35" i="10"/>
  <c r="Z35" i="10"/>
  <c r="W35" i="10"/>
  <c r="S35" i="10"/>
  <c r="AF34" i="10"/>
  <c r="AB34" i="10"/>
  <c r="X34" i="10"/>
  <c r="T34" i="10"/>
  <c r="R17" i="12"/>
  <c r="AE15" i="12"/>
  <c r="AD15" i="12"/>
  <c r="AA15" i="12"/>
  <c r="Z15" i="12"/>
  <c r="W15" i="12"/>
  <c r="V15" i="12"/>
  <c r="AF19" i="14"/>
  <c r="AB19" i="14"/>
  <c r="X19" i="14"/>
  <c r="T19" i="14"/>
  <c r="AF18" i="14"/>
  <c r="AB18" i="14"/>
  <c r="X18" i="14"/>
  <c r="T18" i="14"/>
  <c r="AF17" i="14"/>
  <c r="AB17" i="14"/>
  <c r="X17" i="14"/>
  <c r="T17" i="14"/>
  <c r="AF16" i="14"/>
  <c r="AB16" i="14"/>
  <c r="X16" i="14"/>
  <c r="T16" i="14"/>
  <c r="AF15" i="14"/>
  <c r="AB15" i="14"/>
  <c r="X15" i="14"/>
  <c r="T15" i="14"/>
  <c r="AF14" i="14"/>
  <c r="AB14" i="14"/>
  <c r="X14" i="14"/>
  <c r="T14" i="14"/>
  <c r="R28" i="26" l="1"/>
  <c r="S37" i="10"/>
  <c r="R40" i="13" l="1"/>
  <c r="AF15" i="25" l="1"/>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FD39F170-52CD-4C9F-B3A8-EB5E415B91BE}">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F9FB8DC4-B540-4A06-B07F-1A2FAEC262EA}">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21" authorId="0" shapeId="0" xr:uid="{BB3D3FAF-2E75-4E3A-9EB1-9B998636C0B9}">
      <text>
        <r>
          <rPr>
            <b/>
            <sz val="9"/>
            <color indexed="81"/>
            <rFont val="Tahoma"/>
            <family val="2"/>
          </rPr>
          <t>Gina Sanchez:
Existen dos tipos de proyectos: de funcionamiento y de inversión</t>
        </r>
        <r>
          <rPr>
            <sz val="9"/>
            <color indexed="81"/>
            <rFont val="Tahoma"/>
            <family val="2"/>
          </rPr>
          <t xml:space="preserve">
</t>
        </r>
      </text>
    </comment>
    <comment ref="AC22" authorId="0" shapeId="0" xr:uid="{B226E3BE-02F4-4C3C-AD29-91DB7754E7E0}">
      <text>
        <r>
          <rPr>
            <b/>
            <sz val="9"/>
            <color indexed="81"/>
            <rFont val="Tahoma"/>
            <family val="2"/>
          </rPr>
          <t xml:space="preserve">Maida Pajaro:PEDIRLE A PAOLA LA EVIDENCIA PARA SUBIRLA AL LINK
</t>
        </r>
      </text>
    </comment>
    <comment ref="AG22" authorId="0" shapeId="0" xr:uid="{B527BD9D-50D8-4B02-BDE3-A4DD23B13B68}">
      <text>
        <r>
          <rPr>
            <b/>
            <sz val="9"/>
            <color indexed="81"/>
            <rFont val="Tahoma"/>
            <family val="2"/>
          </rPr>
          <t>Maida Pajaro:</t>
        </r>
        <r>
          <rPr>
            <sz val="9"/>
            <color indexed="81"/>
            <rFont val="Tahoma"/>
            <family val="2"/>
          </rPr>
          <t xml:space="preserve">
Se realizó actividad del respeto</t>
        </r>
      </text>
    </comment>
    <comment ref="AC23" authorId="0" shapeId="0" xr:uid="{1279D7B3-B641-4925-A42B-500AA5589209}">
      <text>
        <r>
          <rPr>
            <b/>
            <sz val="9"/>
            <color indexed="81"/>
            <rFont val="Tahoma"/>
            <family val="2"/>
          </rPr>
          <t xml:space="preserve">Maida Pajaro:PEDIRLE A PAOLA LA EVIDENCIA PARA SUBIRLA AL LINK
</t>
        </r>
      </text>
    </comment>
    <comment ref="AG23" authorId="0" shapeId="0" xr:uid="{48D0C46A-43C0-426C-93CC-5E9629318528}">
      <text>
        <r>
          <rPr>
            <b/>
            <sz val="9"/>
            <color indexed="81"/>
            <rFont val="Tahoma"/>
            <family val="2"/>
          </rPr>
          <t>Maida Pajaro:</t>
        </r>
        <r>
          <rPr>
            <sz val="9"/>
            <color indexed="81"/>
            <rFont val="Tahoma"/>
            <family val="2"/>
          </rPr>
          <t xml:space="preserve">
Se realizó actividad del respeto</t>
        </r>
      </text>
    </comment>
    <comment ref="AA27" authorId="0" shapeId="0" xr:uid="{3681E30A-984A-4FFA-B95B-B6204992F26A}">
      <text>
        <r>
          <rPr>
            <b/>
            <sz val="9"/>
            <color indexed="81"/>
            <rFont val="Tahoma"/>
            <family val="2"/>
          </rPr>
          <t>Maida Pajaro:</t>
        </r>
        <r>
          <rPr>
            <sz val="9"/>
            <color indexed="81"/>
            <rFont val="Tahoma"/>
            <family val="2"/>
          </rPr>
          <t xml:space="preserve">
Se envió informe a control interno mediante correo electrónico.</t>
        </r>
      </text>
    </comment>
    <comment ref="AC28" authorId="0" shapeId="0" xr:uid="{CDA88191-DC4B-4B95-A01F-6BF572CF1FE8}">
      <text>
        <r>
          <rPr>
            <b/>
            <sz val="9"/>
            <color indexed="81"/>
            <rFont val="Tahoma"/>
            <family val="2"/>
          </rPr>
          <t xml:space="preserve">Maida Pajaro:PEDIRLE A PAOLA LA EVIDENCIA PARA SUBIRLA AL LINK
</t>
        </r>
      </text>
    </comment>
    <comment ref="AG28" authorId="0" shapeId="0" xr:uid="{86597667-FDB4-43C5-BC41-B7E8F6B47910}">
      <text>
        <r>
          <rPr>
            <b/>
            <sz val="9"/>
            <color indexed="81"/>
            <rFont val="Tahoma"/>
            <family val="2"/>
          </rPr>
          <t>Maida Pajaro:</t>
        </r>
        <r>
          <rPr>
            <sz val="9"/>
            <color indexed="81"/>
            <rFont val="Tahoma"/>
            <family val="2"/>
          </rPr>
          <t xml:space="preserve">
Se realizó actividad del respeto</t>
        </r>
      </text>
    </comment>
    <comment ref="U29" authorId="0" shapeId="0" xr:uid="{47A1BBDE-4409-47E9-8747-40DA0D70E733}">
      <text>
        <r>
          <rPr>
            <b/>
            <sz val="9"/>
            <color indexed="81"/>
            <rFont val="Tahoma"/>
            <family val="2"/>
          </rPr>
          <t>Maida Pajaro:</t>
        </r>
        <r>
          <rPr>
            <sz val="9"/>
            <color indexed="81"/>
            <rFont val="Tahoma"/>
            <family val="2"/>
          </rPr>
          <t xml:space="preserve">
Esta en proceso de elaboración con la colaboración del equipo de comunicaciones</t>
        </r>
      </text>
    </comment>
    <comment ref="AG29" authorId="0" shapeId="0" xr:uid="{B014371B-BECB-4B78-ACFB-68FB07536919}">
      <text>
        <r>
          <rPr>
            <b/>
            <sz val="9"/>
            <color indexed="81"/>
            <rFont val="Tahoma"/>
            <family val="2"/>
          </rPr>
          <t>Maida Pajaro:</t>
        </r>
        <r>
          <rPr>
            <sz val="9"/>
            <color indexed="81"/>
            <rFont val="Tahoma"/>
            <family val="2"/>
          </rPr>
          <t xml:space="preserve">
Se realizó actividad del respeto</t>
        </r>
      </text>
    </comment>
    <comment ref="AC31" authorId="0" shapeId="0" xr:uid="{DE7AFC4C-818B-4ED0-A212-16B29E6CD4B6}">
      <text>
        <r>
          <rPr>
            <b/>
            <sz val="9"/>
            <color indexed="81"/>
            <rFont val="Tahoma"/>
            <family val="2"/>
          </rPr>
          <t xml:space="preserve">Maida Pajaro:PEDIRLE A PAOLA LA EVIDENCIA PARA SUBIRLA AL LINK
</t>
        </r>
      </text>
    </comment>
    <comment ref="AG31" authorId="0" shapeId="0" xr:uid="{17A2998F-B25F-4303-8BC0-8E6AF9FCE0E9}">
      <text>
        <r>
          <rPr>
            <b/>
            <sz val="9"/>
            <color indexed="81"/>
            <rFont val="Tahoma"/>
            <family val="2"/>
          </rPr>
          <t>Maida Pajaro:</t>
        </r>
        <r>
          <rPr>
            <sz val="9"/>
            <color indexed="81"/>
            <rFont val="Tahoma"/>
            <family val="2"/>
          </rPr>
          <t xml:space="preserve">
Se realizó actividad del respeto</t>
        </r>
      </text>
    </comment>
    <comment ref="AC32" authorId="0" shapeId="0" xr:uid="{34B64E44-7387-49EC-B907-DFBD5C363556}">
      <text>
        <r>
          <rPr>
            <b/>
            <sz val="9"/>
            <color indexed="81"/>
            <rFont val="Tahoma"/>
            <family val="2"/>
          </rPr>
          <t xml:space="preserve">Maida Pajaro:PEDIRLE A PAOLA LA EVIDENCIA PARA SUBIRLA AL LINK
</t>
        </r>
      </text>
    </comment>
    <comment ref="AG32" authorId="0" shapeId="0" xr:uid="{DC73C46D-9AD4-4AFF-B470-579AED2F1161}">
      <text>
        <r>
          <rPr>
            <b/>
            <sz val="9"/>
            <color indexed="81"/>
            <rFont val="Tahoma"/>
            <family val="2"/>
          </rPr>
          <t>Maida Pajaro:</t>
        </r>
        <r>
          <rPr>
            <sz val="9"/>
            <color indexed="81"/>
            <rFont val="Tahoma"/>
            <family val="2"/>
          </rPr>
          <t xml:space="preserve">
Se realizó actividad del respeto</t>
        </r>
      </text>
    </comment>
    <comment ref="AG33" authorId="0" shapeId="0" xr:uid="{987C53BC-D272-411B-98D3-9B09708159E2}">
      <text>
        <r>
          <rPr>
            <b/>
            <sz val="9"/>
            <color indexed="81"/>
            <rFont val="Tahoma"/>
            <family val="2"/>
          </rPr>
          <t>Maida Pajaro:</t>
        </r>
        <r>
          <rPr>
            <sz val="9"/>
            <color indexed="81"/>
            <rFont val="Tahoma"/>
            <family val="2"/>
          </rPr>
          <t xml:space="preserve">
Se realizó actividad del respeto</t>
        </r>
      </text>
    </comment>
    <comment ref="AG34" authorId="0" shapeId="0" xr:uid="{5D974E44-9755-4722-9F48-9F7D348EAD04}">
      <text>
        <r>
          <rPr>
            <b/>
            <sz val="9"/>
            <color indexed="81"/>
            <rFont val="Tahoma"/>
            <family val="2"/>
          </rPr>
          <t>Maida Pajaro:</t>
        </r>
        <r>
          <rPr>
            <sz val="9"/>
            <color indexed="81"/>
            <rFont val="Tahoma"/>
            <family val="2"/>
          </rPr>
          <t xml:space="preserve">
Se realizó actividad del respeto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EB283AF2-E70A-4525-90A7-FF40E8BD824A}">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58B40060-A6E9-4E15-8BED-B1421EC3C2EC}">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Maida Pajaro</author>
    <author>Yussefy Locarno</author>
  </authors>
  <commentList>
    <comment ref="I13" authorId="0" shapeId="0" xr:uid="{7BD0B6B9-16F9-405B-B593-AF5CB2F7D6DA}">
      <text>
        <r>
          <rPr>
            <b/>
            <sz val="9"/>
            <color indexed="81"/>
            <rFont val="Tahoma"/>
            <family val="2"/>
          </rPr>
          <t>Gina Sanchez:
Existen dos tipos de proyectos: de funcionamiento y de inversión</t>
        </r>
        <r>
          <rPr>
            <sz val="9"/>
            <color indexed="81"/>
            <rFont val="Tahoma"/>
            <family val="2"/>
          </rPr>
          <t xml:space="preserve">
</t>
        </r>
      </text>
    </comment>
    <comment ref="L14" authorId="1" shapeId="0" xr:uid="{490F0394-2C6D-47AC-852A-9AB60F61E60D}">
      <text>
        <r>
          <rPr>
            <b/>
            <sz val="9"/>
            <color indexed="81"/>
            <rFont val="Tahoma"/>
            <family val="2"/>
          </rPr>
          <t>Yussefy Locarno:</t>
        </r>
        <r>
          <rPr>
            <sz val="9"/>
            <color indexed="81"/>
            <rFont val="Tahoma"/>
            <family val="2"/>
          </rPr>
          <t xml:space="preserve">
Control Interno - Planeacion</t>
        </r>
      </text>
    </comment>
    <comment ref="L15" authorId="1" shapeId="0" xr:uid="{EEAEF383-836C-4F99-A8AF-655DB629BF6F}">
      <text>
        <r>
          <rPr>
            <b/>
            <sz val="9"/>
            <color indexed="81"/>
            <rFont val="Tahoma"/>
            <family val="2"/>
          </rPr>
          <t>Yussefy Locarno:</t>
        </r>
        <r>
          <rPr>
            <sz val="9"/>
            <color indexed="81"/>
            <rFont val="Tahoma"/>
            <family val="2"/>
          </rPr>
          <t xml:space="preserve">
Control Inerno</t>
        </r>
      </text>
    </comment>
    <comment ref="L16" authorId="1" shapeId="0" xr:uid="{F586F5C6-C7C9-4C76-98DF-2D284B511954}">
      <text>
        <r>
          <rPr>
            <b/>
            <sz val="9"/>
            <color indexed="81"/>
            <rFont val="Tahoma"/>
            <family val="2"/>
          </rPr>
          <t>Yussefy Locarno:</t>
        </r>
        <r>
          <rPr>
            <sz val="9"/>
            <color indexed="81"/>
            <rFont val="Tahoma"/>
            <family val="2"/>
          </rPr>
          <t xml:space="preserve">
Srvidores de todas las áreas)
</t>
        </r>
      </text>
    </comment>
    <comment ref="U16" authorId="0" shapeId="0" xr:uid="{B8222149-0B15-48CC-B3DA-D23469D7D664}">
      <text>
        <r>
          <rPr>
            <b/>
            <sz val="9"/>
            <color indexed="81"/>
            <rFont val="Tahoma"/>
            <family val="2"/>
          </rPr>
          <t>Maida Pajaro:</t>
        </r>
        <r>
          <rPr>
            <sz val="9"/>
            <color indexed="81"/>
            <rFont val="Tahoma"/>
            <family val="2"/>
          </rPr>
          <t xml:space="preserve">
enviar link a yusse para subir evidencias
</t>
        </r>
      </text>
    </comment>
    <comment ref="L17" authorId="1" shapeId="0" xr:uid="{4DA67C89-B6BD-498C-BA58-E989B92ABD30}">
      <text>
        <r>
          <rPr>
            <b/>
            <sz val="9"/>
            <color indexed="81"/>
            <rFont val="Tahoma"/>
            <family val="2"/>
          </rPr>
          <t>Yussefy Locarno:</t>
        </r>
        <r>
          <rPr>
            <sz val="9"/>
            <color indexed="81"/>
            <rFont val="Tahoma"/>
            <family val="2"/>
          </rPr>
          <t xml:space="preserve">
Servidores todas las áreas</t>
        </r>
      </text>
    </comment>
    <comment ref="L18" authorId="1" shapeId="0" xr:uid="{33842C18-5C4F-49EB-B585-02BB39C445FA}">
      <text>
        <r>
          <rPr>
            <b/>
            <sz val="9"/>
            <color indexed="81"/>
            <rFont val="Tahoma"/>
            <family val="2"/>
          </rPr>
          <t>Yussefy Locarno:</t>
        </r>
        <r>
          <rPr>
            <sz val="9"/>
            <color indexed="81"/>
            <rFont val="Tahoma"/>
            <family val="2"/>
          </rPr>
          <t xml:space="preserve">
SAF - Control Interno</t>
        </r>
      </text>
    </comment>
    <comment ref="L19" authorId="1" shapeId="0" xr:uid="{AF3F7447-6B3C-4365-AB32-9D65D3662BEB}">
      <text>
        <r>
          <rPr>
            <b/>
            <sz val="9"/>
            <color indexed="81"/>
            <rFont val="Tahoma"/>
            <family val="2"/>
          </rPr>
          <t>Yussefy Locarno:</t>
        </r>
        <r>
          <rPr>
            <sz val="9"/>
            <color indexed="81"/>
            <rFont val="Tahoma"/>
            <family val="2"/>
          </rPr>
          <t xml:space="preserve">
SAF y Control Interno</t>
        </r>
      </text>
    </comment>
    <comment ref="U19" authorId="0" shapeId="0" xr:uid="{B7D224A4-78C9-4A8C-9482-388AB90745C6}">
      <text>
        <r>
          <rPr>
            <b/>
            <sz val="9"/>
            <color indexed="81"/>
            <rFont val="Tahoma"/>
            <family val="2"/>
          </rPr>
          <t>Maida Pajaro:</t>
        </r>
        <r>
          <rPr>
            <sz val="9"/>
            <color indexed="81"/>
            <rFont val="Tahoma"/>
            <family val="2"/>
          </rPr>
          <t xml:space="preserve">
se va reprogramar</t>
        </r>
      </text>
    </comment>
    <comment ref="L20" authorId="1" shapeId="0" xr:uid="{86B48907-5352-443C-B43B-BF7C7AF1DD6C}">
      <text>
        <r>
          <rPr>
            <b/>
            <sz val="9"/>
            <color indexed="81"/>
            <rFont val="Tahoma"/>
            <family val="2"/>
          </rPr>
          <t>Yussefy Locarno:</t>
        </r>
        <r>
          <rPr>
            <sz val="9"/>
            <color indexed="81"/>
            <rFont val="Tahoma"/>
            <family val="2"/>
          </rPr>
          <t xml:space="preserve">
SAF y Control Interno</t>
        </r>
      </text>
    </comment>
    <comment ref="U20" authorId="0" shapeId="0" xr:uid="{71D0947C-6173-4FE0-BAA7-DF8354BAACA6}">
      <text>
        <r>
          <rPr>
            <b/>
            <sz val="9"/>
            <color indexed="81"/>
            <rFont val="Tahoma"/>
            <family val="2"/>
          </rPr>
          <t>Maida Pajaro:</t>
        </r>
        <r>
          <rPr>
            <sz val="9"/>
            <color indexed="81"/>
            <rFont val="Tahoma"/>
            <family val="2"/>
          </rPr>
          <t xml:space="preserve">
se va reprogramar</t>
        </r>
      </text>
    </comment>
    <comment ref="L21" authorId="1" shapeId="0" xr:uid="{30C0A542-1ACD-4EC1-A1E7-84448009AC5F}">
      <text>
        <r>
          <rPr>
            <b/>
            <sz val="9"/>
            <color indexed="81"/>
            <rFont val="Tahoma"/>
            <family val="2"/>
          </rPr>
          <t>Yussefy Locarno:</t>
        </r>
        <r>
          <rPr>
            <sz val="9"/>
            <color indexed="81"/>
            <rFont val="Tahoma"/>
            <family val="2"/>
          </rPr>
          <t xml:space="preserve">
Servidores de todas las áreas</t>
        </r>
      </text>
    </comment>
    <comment ref="L22" authorId="1" shapeId="0" xr:uid="{A384C12E-564B-4C5D-BF74-47DD50137DF6}">
      <text>
        <r>
          <rPr>
            <b/>
            <sz val="9"/>
            <color indexed="81"/>
            <rFont val="Tahoma"/>
            <family val="2"/>
          </rPr>
          <t>Yussefy Locarno:</t>
        </r>
        <r>
          <rPr>
            <sz val="9"/>
            <color indexed="81"/>
            <rFont val="Tahoma"/>
            <family val="2"/>
          </rPr>
          <t xml:space="preserve">
servidores de tofdas las áreas</t>
        </r>
      </text>
    </comment>
    <comment ref="L23" authorId="1" shapeId="0" xr:uid="{748E161C-A31F-4196-9D5A-3B3922B1C408}">
      <text>
        <r>
          <rPr>
            <b/>
            <sz val="9"/>
            <color indexed="81"/>
            <rFont val="Tahoma"/>
            <family val="2"/>
          </rPr>
          <t>Yussefy Locarno:</t>
        </r>
        <r>
          <rPr>
            <sz val="9"/>
            <color indexed="81"/>
            <rFont val="Tahoma"/>
            <family val="2"/>
          </rPr>
          <t xml:space="preserve">
Oficina Planeació - Sub de Seg Vial</t>
        </r>
      </text>
    </comment>
    <comment ref="U24" authorId="0" shapeId="0" xr:uid="{1FA65B17-A418-4D58-8816-558F268B084F}">
      <text>
        <r>
          <rPr>
            <b/>
            <sz val="9"/>
            <color indexed="81"/>
            <rFont val="Tahoma"/>
            <family val="2"/>
          </rPr>
          <t>Maida Pajaro:</t>
        </r>
        <r>
          <rPr>
            <sz val="9"/>
            <color indexed="81"/>
            <rFont val="Tahoma"/>
            <family val="2"/>
          </rPr>
          <t xml:space="preserve">
se va a reprogramar
</t>
        </r>
      </text>
    </comment>
    <comment ref="L26" authorId="1" shapeId="0" xr:uid="{76C84823-747A-4EA5-BE08-D94BF0C8CB4C}">
      <text>
        <r>
          <rPr>
            <b/>
            <sz val="9"/>
            <color indexed="81"/>
            <rFont val="Tahoma"/>
            <family val="2"/>
          </rPr>
          <t>Yussefy Locarno:</t>
        </r>
        <r>
          <rPr>
            <sz val="9"/>
            <color indexed="81"/>
            <rFont val="Tahoma"/>
            <family val="2"/>
          </rPr>
          <t xml:space="preserve">
Grupo contravencional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12CB4960-8C93-4A59-BB25-E1C4D60B1999}">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CFBE1085-98C1-4A8B-9281-3EDB36865632}">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Q19" authorId="0" shapeId="0" xr:uid="{20D986B4-0BDE-42DD-826F-0DD49D5471A1}">
      <text>
        <r>
          <rPr>
            <b/>
            <sz val="9"/>
            <rFont val="Tahoma"/>
            <family val="2"/>
          </rPr>
          <t xml:space="preserve">Gina Sánchez:
Se realizará reunión para verificación de mapa de riesgos vigencia 2023
</t>
        </r>
        <r>
          <rPr>
            <sz val="9"/>
            <rFont val="Tahoma"/>
            <family val="2"/>
          </rPr>
          <t xml:space="preserve">
</t>
        </r>
      </text>
    </comment>
    <comment ref="C54" authorId="0" shapeId="0" xr:uid="{D486DA93-B6F8-46AD-9A60-0E87DCB335F3}">
      <text>
        <r>
          <rPr>
            <b/>
            <sz val="9"/>
            <rFont val="Tahoma"/>
            <family val="2"/>
          </rPr>
          <t>Maida Pajaro:</t>
        </r>
        <r>
          <rPr>
            <sz val="9"/>
            <rFont val="Tahoma"/>
            <family val="2"/>
          </rPr>
          <t xml:space="preserve">
ojo son los consejos territoriales de seguridad vial.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45698ADB-D40F-4C80-AA73-E4F948922C4B}">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<sst xmlns="http://schemas.openxmlformats.org/spreadsheetml/2006/main" count="5724" uniqueCount="1241">
  <si>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</si>
  <si>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</si>
  <si>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</si>
  <si>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</si>
  <si>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</si>
  <si>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</si>
  <si>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</si>
  <si>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</si>
  <si>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</si>
  <si>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</si>
  <si>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</si>
  <si>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</si>
  <si>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</si>
  <si>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</si>
  <si>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</si>
  <si>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</si>
  <si>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</si>
  <si>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</si>
  <si>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</si>
  <si>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</si>
  <si>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</si>
  <si>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</si>
  <si>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</si>
  <si>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</si>
  <si>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</si>
  <si>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</si>
  <si>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</si>
  <si>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</si>
  <si>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</si>
  <si>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</si>
  <si>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</si>
  <si>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</si>
  <si>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</si>
  <si>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</si>
  <si>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</si>
  <si>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</si>
  <si>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</si>
  <si>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</si>
  <si>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</si>
  <si>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</si>
  <si>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</si>
  <si>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</si>
  <si>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</si>
  <si>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</si>
  <si>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</si>
  <si>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</si>
  <si>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</si>
  <si>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</si>
  <si>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</si>
  <si>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</si>
  <si>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</si>
  <si>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</si>
  <si>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</si>
  <si>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</si>
  <si>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</si>
  <si>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</si>
  <si>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</si>
  <si>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</si>
  <si>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</si>
  <si>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</si>
  <si>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</si>
  <si>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</si>
  <si>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</si>
  <si>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</si>
  <si>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</si>
  <si>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</si>
  <si>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</si>
  <si>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</si>
  <si>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</si>
  <si>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</si>
  <si>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</si>
  <si>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</si>
  <si>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</si>
  <si>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</si>
  <si>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</si>
  <si>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</si>
  <si>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</si>
  <si>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</si>
  <si>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</si>
  <si>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</si>
  <si>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</si>
  <si>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</si>
  <si>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</si>
  <si>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</si>
  <si>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</si>
  <si>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</si>
  <si>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</si>
  <si>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Incrementar el número de trámites realizados en el instituto de transito del Atlántico</t>
  </si>
  <si>
    <t>Programa fortalecimiento institucional de la entidad departamental (Tránsito)</t>
  </si>
  <si>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</si>
  <si>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</si>
  <si>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</si>
  <si>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</si>
  <si>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</si>
  <si>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Desarrollar proyectos en materia de seguridad vial.</t>
  </si>
  <si>
    <t>Funcionamiento</t>
  </si>
  <si>
    <t>3. Plan Anual de Vacantes</t>
  </si>
  <si>
    <t>Funcionamiento e inversión</t>
  </si>
  <si>
    <t>4. Plan de Previsión de Recursos Humanos</t>
  </si>
  <si>
    <t>5. Plan Estratégico de Talento Humano</t>
  </si>
  <si>
    <t>6. Plan Institucional de Capacitación</t>
  </si>
  <si>
    <t>Desarrollar una estrategia comercial sobre los servicios que ofrece el Instituto.</t>
  </si>
  <si>
    <t>7. Plan de Incentivos Institucionales</t>
  </si>
  <si>
    <t>Implementar herramientas tecnológicas y de gestión que contribuyan a la optimización y el control de los procesos y la operación</t>
  </si>
  <si>
    <t>8. Plan de Trabajo Anual en Seguridad y Salud en el Trabajo</t>
  </si>
  <si>
    <t>9. Plan Anticorrupción y de Atención al Ciudadano</t>
  </si>
  <si>
    <t>10. Plan Estratégico de Tecnologías de la Información y las Comunicaciones ­ PETI</t>
  </si>
  <si>
    <t>11. Plan de Tratamiento de Riesgos de Seguridad y Privacidad de la Información</t>
  </si>
  <si>
    <t>12. Plan de Seguridad y Privacidad de la Información</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</si>
  <si>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</si>
  <si>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</si>
  <si>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</si>
  <si>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</si>
  <si>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</si>
  <si>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</si>
  <si>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</si>
  <si>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</si>
  <si>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</si>
  <si>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</si>
  <si>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</si>
  <si>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</si>
  <si>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</si>
  <si>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</si>
  <si>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</si>
  <si>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</si>
  <si>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</si>
  <si>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</si>
  <si>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</si>
  <si>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</si>
  <si>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</si>
  <si>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</si>
  <si>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</si>
  <si>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</si>
  <si>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</si>
  <si>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Archivos - PINAR</t>
  </si>
  <si>
    <t>Plan Estratégico de Talento Humano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</si>
  <si>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</si>
  <si>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Plan Anual de Vacantes</t>
  </si>
  <si>
    <t>Plan de Previsión de Recursos Humanos</t>
  </si>
  <si>
    <t>Plan Institucional de capacitación - PIC</t>
  </si>
  <si>
    <t>Plan de incentivos institucionales</t>
  </si>
  <si>
    <t>Plan de Trabajo Anual en Seguridad y Salud en el Trabajo - PSST</t>
  </si>
  <si>
    <t>Plan de Seguridad y privacidad de la información</t>
  </si>
  <si>
    <t>Plan Estratégico de Tecnología de la Información</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</si>
  <si>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</si>
  <si>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</si>
  <si>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</si>
  <si>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</si>
  <si>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</si>
  <si>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</si>
  <si>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</si>
  <si>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</si>
  <si>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</si>
  <si>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</si>
  <si>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</si>
  <si>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</si>
  <si>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</si>
  <si>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</si>
  <si>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</si>
  <si>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</si>
  <si>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</si>
  <si>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Incrementar en un 3%  los tramites realizados en el Instituto de Transito del Atlántico (RNA,RNC, RNMA, RNRS y otros)</t>
  </si>
  <si>
    <t>METAS PEI</t>
  </si>
  <si>
    <t>Mes 1</t>
  </si>
  <si>
    <t xml:space="preserve">Mes 2 </t>
  </si>
  <si>
    <t>Mes 3</t>
  </si>
  <si>
    <t>Mes 4</t>
  </si>
  <si>
    <t>Mes 5</t>
  </si>
  <si>
    <t>Mes 6</t>
  </si>
  <si>
    <t>Mes 7</t>
  </si>
  <si>
    <t>Mes 8</t>
  </si>
  <si>
    <t>Mes 9</t>
  </si>
  <si>
    <t>Mes 10</t>
  </si>
  <si>
    <t>Mes 11</t>
  </si>
  <si>
    <t>Mes 12</t>
  </si>
  <si>
    <t>Meta</t>
  </si>
  <si>
    <t>Producto</t>
  </si>
  <si>
    <t>Oficina Asesora de Planeacion</t>
  </si>
  <si>
    <t>Publicación en la Pagina Web de la Entidad del Mapa de Gerencia Integral del Riesgo -GIR-</t>
  </si>
  <si>
    <t>Lideres de proceso y Oficina Planeacion</t>
  </si>
  <si>
    <t>Oficina de Control Interno</t>
  </si>
  <si>
    <t>Profesional Universitario del area de Sistemas</t>
  </si>
  <si>
    <t>Subdireccion Administrativa y Financiera</t>
  </si>
  <si>
    <t>Audiencia pública realizada.</t>
  </si>
  <si>
    <t>Direccion General</t>
  </si>
  <si>
    <t>Informe de seguimiento elaborado y publicado.</t>
  </si>
  <si>
    <t>Profesional Especializado de Talento Humano</t>
  </si>
  <si>
    <t>Preparar y publicar informe final del proceso de rendición de cuentas del  Instituto de Tránsito del Atlántico</t>
  </si>
  <si>
    <t xml:space="preserve">Informe de Gestión Rendición de Cuenta. </t>
  </si>
  <si>
    <t>Oficina Asesora de Plaeacion</t>
  </si>
  <si>
    <t xml:space="preserve">Oficina Asesora de Planeacion </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</si>
  <si>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</si>
  <si>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</si>
  <si>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</si>
  <si>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Formular y ejecutar un plan de trabajo para mejorar los indicadores del Plan de Gestión de la Entidad.</t>
  </si>
  <si>
    <t>Plan de trabajo para mejorar los indicadores del Plan de Gestión del Cuatrienio.</t>
  </si>
  <si>
    <t xml:space="preserve">Actividades de sensibilización </t>
  </si>
  <si>
    <t>Política de administración de riesgos del Instituto de Tránsito del Atlántico divulgada.</t>
  </si>
  <si>
    <t>Reuniones de acompañamiento sobre gestión de los riesgos</t>
  </si>
  <si>
    <t>Acta de reunión con líderes de procesos
Formato mapa de procesos riesgos de corrupción.</t>
  </si>
  <si>
    <t>Realizar acompañamiento a los equipos operativos que lo requieran sobre la gestión de riesgos de corrupción, acorde a los lineamientos metodológicos</t>
  </si>
  <si>
    <t>Mapa de riesgos de corrupción institucional consolidado</t>
  </si>
  <si>
    <t xml:space="preserve">Oficina Asesora de Planeacion
</t>
  </si>
  <si>
    <t xml:space="preserve">Cronograma de reuniones
Actas de reunión con los equipos
</t>
  </si>
  <si>
    <t>Mapa de riesgos del proceso</t>
  </si>
  <si>
    <t>Líderes de procesos y equipos</t>
  </si>
  <si>
    <t>Adoptar en su totalidad el protocolo IPV6 en la entidad.</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</si>
  <si>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</si>
  <si>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</si>
  <si>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</si>
  <si>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</si>
  <si>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</si>
  <si>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</si>
  <si>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</si>
  <si>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</si>
  <si>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</si>
  <si>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</si>
  <si>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</si>
  <si>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</si>
  <si>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</si>
  <si>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</si>
  <si>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</si>
  <si>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</si>
  <si>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</si>
  <si>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</si>
  <si>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</si>
  <si>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</si>
  <si>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epereira@transitodelatlantico.gov.co</t>
  </si>
  <si>
    <t>kvillar@transitodelatlantico.gov.co</t>
  </si>
  <si>
    <t>ylocarno@transitodelatlantico.gov.co</t>
  </si>
  <si>
    <t>ymolina@transitodelatlantico.gov.co</t>
  </si>
  <si>
    <t>aarrieta@transitodelatlantico.gov.co</t>
  </si>
  <si>
    <t>2.1</t>
  </si>
  <si>
    <t>Realizar acompañamiento a los diferentes procesos institucionales con el fin de realizar análisis del entorno para la identificación y evaluación de los riesgos para la vigencia 2023.</t>
  </si>
  <si>
    <t>2.2</t>
  </si>
  <si>
    <t>2.3</t>
  </si>
  <si>
    <t>Ajustar los mapas de riesgos de corrupción de acuerdo a los cambios del entorno a los que haya lugar de los procesos institucionales.</t>
  </si>
  <si>
    <t>2.4</t>
  </si>
  <si>
    <t>3.1</t>
  </si>
  <si>
    <t>Publicar el mapa de riesgos institucional en la página web para ser conocido por parte de los ciudadanos y demás partes interesadas.</t>
  </si>
  <si>
    <t>3.2</t>
  </si>
  <si>
    <t xml:space="preserve">Realizar actividades de sensibilización asociada a la gestión del riesgo y administración de controles </t>
  </si>
  <si>
    <t>Actividades de sensibilización asociada a la gestión del riesgo y administración de controles realizadas</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</si>
  <si>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</si>
  <si>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</si>
  <si>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</si>
  <si>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</si>
  <si>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</si>
  <si>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</si>
  <si>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</si>
  <si>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</si>
  <si>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</si>
  <si>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</si>
  <si>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5.1</t>
  </si>
  <si>
    <t>Efectuar el seguimiento al mapa de riesgos -AIR-</t>
  </si>
  <si>
    <t>Informes de seguimiento al mapa de riesgos -AIR-</t>
  </si>
  <si>
    <t>1.1</t>
  </si>
  <si>
    <t>1.2</t>
  </si>
  <si>
    <t>1.3</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</si>
  <si>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</si>
  <si>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</si>
  <si>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</si>
  <si>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3.3</t>
  </si>
  <si>
    <t xml:space="preserve">Publicar reporte de la ejecución presupuestal </t>
  </si>
  <si>
    <t>Informe de ejecucion semestral acumulado publicado en la pagina web</t>
  </si>
  <si>
    <t>Preparar y desarrollar el informe de rendición de cuentas de la gestión realizada por la entidad</t>
  </si>
  <si>
    <t>Realizar el seguimiento a las inquietudes y compromisos acordados en la audiencia pública llevada a cabo por la Gobernación.</t>
  </si>
  <si>
    <t>Realizar espacios virtuales y/o presenciales para la socialización de los proyectos del Instituto de Tránsito del Atlántico.</t>
  </si>
  <si>
    <t>Espacios virtuales y/o presenciales para la socialización de proyectos y planes</t>
  </si>
  <si>
    <t>Realizar al menos una capacitacion en relacionada con: Plan Anticorrupción y
Atención al Ciudadano,
Transparencia y acceso a
la información, servicio al
ciudadano, código de
Integridad, archivo-gestión
documental y seguridad
digital</t>
  </si>
  <si>
    <t>Implementar en su totalidad el protocolo IPV6</t>
  </si>
  <si>
    <t>Fortalecer  el Programa de Gestión Documental PGD</t>
  </si>
  <si>
    <t xml:space="preserve">Técnico de Gestión documental </t>
  </si>
  <si>
    <t>Elaborar informes de las pruebas piloto realizadas para la implementación del Protocolo de Internet versión 6 (IPV6) en la entidad.</t>
  </si>
  <si>
    <t>Documentos elaborados en la Fases del protocolo de internet IPV6</t>
  </si>
  <si>
    <t>Indicadores elaborados en la Fases del MSPI</t>
  </si>
  <si>
    <t>Cerciorarse de que los proveedores y contratistas de la entidad cumplan con las políticas de ciberseguridad internas.</t>
  </si>
  <si>
    <t>Seguimiento a politicas</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</si>
  <si>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</si>
  <si>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</si>
  <si>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</si>
  <si>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</si>
  <si>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</si>
  <si>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</si>
  <si>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</si>
  <si>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ESTRATEGIAS
2024-2027</t>
  </si>
  <si>
    <t>OBJETIVO PEI 
2024-2027</t>
  </si>
  <si>
    <t>META PDD 2024 - 2027</t>
  </si>
  <si>
    <t>EJE PDD 2024-2027</t>
  </si>
  <si>
    <t>PDD 2024 - 2027</t>
  </si>
  <si>
    <t>PLAN ESTRATÉGICO INSTITUCIONAL 2024 - 2027</t>
  </si>
  <si>
    <t>PLAN ESTRATÉGICO INSTITUCIONAL 2024-2027</t>
  </si>
  <si>
    <t>TOTAL</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</si>
  <si>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</si>
  <si>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0</t>
  </si>
  <si>
    <t>cmercado@transitodelatlantico.gov.co</t>
  </si>
  <si>
    <t>wnoguera@transitodelatlantico.gov.co</t>
  </si>
  <si>
    <t>PDD 2024-2027</t>
  </si>
  <si>
    <t>Subcomponente/procesos</t>
  </si>
  <si>
    <t>No</t>
  </si>
  <si>
    <t>Actividades</t>
  </si>
  <si>
    <t>Dependencia</t>
  </si>
  <si>
    <t>1. Política de Administración de Riesgos</t>
  </si>
  <si>
    <t>Socializar la política de administración del riesgo a todos los funcionarios y servidores de la entidad mediante la realización de infografías.</t>
  </si>
  <si>
    <t>2. Construcción del Mapa de Riesgos de Corrupción</t>
  </si>
  <si>
    <t xml:space="preserve">consolidar el mapa de riesgos de corrupcion del Instituto de Transito del Atlantico. </t>
  </si>
  <si>
    <t>3. Consulta y divulgación</t>
  </si>
  <si>
    <t>4. Monitoreo y revisión</t>
  </si>
  <si>
    <t>5. seguimientoAdministración del Riesgo</t>
  </si>
  <si>
    <t>1.  Lineamientos de Transparencia Activa.</t>
  </si>
  <si>
    <t>Creación de la Linea de Ética  que seria diseñado para que los empleados y usuarios puedan reportar anónimamente presuntas violaciones a nuestro Código de Ética, así como posibles actos incorrectos, fraudes, corrupción en las 2 sedes del Instituto de Transito Departamental.</t>
  </si>
  <si>
    <t>Linea de Ética</t>
  </si>
  <si>
    <t>Aprobación de procedimiento de Denuncia Interna</t>
  </si>
  <si>
    <t>Denuncia interna</t>
  </si>
  <si>
    <t>Socialización de la Linea de Ética y Canal de Denuncia Interna.</t>
  </si>
  <si>
    <t>Linea de Ética y Denuncia interna.</t>
  </si>
  <si>
    <t>Socialización del Tema: SARLAFT /FPADM (Sistema de Administración del Riesgo de Lavado de Activos y Financiación del Terrorismo y Financiacion de la Proliferación de Armas de Destrucción Masiva)  tiene como objetivo prevenir y detectar el lavado de dinero y el financiamiento del terrorismo.   hacen relación a todas las posibles pérdidas que pueden afectar a la empresa a causa de operaciones o acciones que están relacionadas con actividades o procesos terroristas o para financiar la proliferación de armas a gran escala, o para ocultar intencionalmente de Activos.</t>
  </si>
  <si>
    <t>Socialización tema: SARLAFT /FPADM.</t>
  </si>
  <si>
    <t xml:space="preserve">Oficina asesora de planeación y Control Interno. </t>
  </si>
  <si>
    <t>Capacitación para los  lideres de los procesos en el Tema SARLAFT /FPADM.</t>
  </si>
  <si>
    <t>Capacitación  SARLAFT /FPADM.</t>
  </si>
  <si>
    <t xml:space="preserve">lideres de los procesos, Oficina asesora de planeación y Control Interno. </t>
  </si>
  <si>
    <t xml:space="preserve">Implementación del formato SARLAFT /FPADM. en el area de contratación </t>
  </si>
  <si>
    <t>formato SARLAFT /FPADM.</t>
  </si>
  <si>
    <t xml:space="preserve">Oficina de contratación </t>
  </si>
  <si>
    <t>codigo de integridad</t>
  </si>
  <si>
    <t>Actividades de sensibilización y apropiación del Código de Integridad del Instituto de Tránsito del Atlántico.</t>
  </si>
  <si>
    <t>1. Informar avances y resultados de la gestión con calidad y en lenguaje comprensible</t>
  </si>
  <si>
    <t>2. Desarrollar escenarios de diálogo de doble vía con la ciudadanía y sus organizaciones</t>
  </si>
  <si>
    <t>3. Responder a compromisos propuestos, evaluación y retroalimentación en los ejercicios de rendición de cuentas con acciones correctivas para mejora</t>
  </si>
  <si>
    <t>Capacitar a los servidores del instituto en temas relacionados con: Programa de Transparencia y Etica pública , Transparencia y acceso a la información, servicio al ciudadano, código de Integridad, archivo-gestión documental y seguridad digital</t>
  </si>
  <si>
    <t>2. Lineamientos de Transparencia Pasiva</t>
  </si>
  <si>
    <t>3. Elaboración de los Instrumentos de Gestión de la Información</t>
  </si>
  <si>
    <t>Normograma Actualizado, pocedimientos de la gestión documental: Planeación, Preservación a largo plazo y Valoración actualizados</t>
  </si>
  <si>
    <t>3.4</t>
  </si>
  <si>
    <t>4. Criterio Diferencial de Accesibilidad</t>
  </si>
  <si>
    <t>Tener disponible la información en el sitio web  en audio.</t>
  </si>
  <si>
    <t>Disponibilidad de escuchar (audio) de textos de la pagina web</t>
  </si>
  <si>
    <t>5. Monitoreo del Acceso a la Información Pública</t>
  </si>
  <si>
    <t>Rendicion de cuentas</t>
  </si>
  <si>
    <t xml:space="preserve">Socialización de las campañas de educacion y seguridad vial con la población objetivo en cada uno de los municipios </t>
  </si>
  <si>
    <t xml:space="preserve">Campaña de Eucación y Seguridad vial. </t>
  </si>
  <si>
    <t xml:space="preserve">Subdirección de Seguridad vial </t>
  </si>
  <si>
    <t xml:space="preserve">Organizar caracterización de Usuarios con el fin de identificar las necesidades de Nuestros Usuarios. </t>
  </si>
  <si>
    <t xml:space="preserve">caracterización de Usuarios </t>
  </si>
  <si>
    <t>PINAR</t>
  </si>
  <si>
    <t>INCENTIVOS</t>
  </si>
  <si>
    <t>PETH</t>
  </si>
  <si>
    <t>PETI</t>
  </si>
  <si>
    <t>PSPI</t>
  </si>
  <si>
    <t>PTSI</t>
  </si>
  <si>
    <t>PSST</t>
  </si>
  <si>
    <t>VACANTES</t>
  </si>
  <si>
    <t>PAAC</t>
  </si>
  <si>
    <t>Cumplimiento Trimestre</t>
  </si>
  <si>
    <t xml:space="preserve">Metas Programadas Año </t>
  </si>
  <si>
    <t>Metas Programadas I Trimestre</t>
  </si>
  <si>
    <t>Metas Ejecutadas I Trimestre</t>
  </si>
  <si>
    <t>I SEGUIMINETO ENERO - MARZO 2024</t>
  </si>
  <si>
    <t>CUMPLIMIENTO GENERAL PAI TRIMESTRE 2024</t>
  </si>
  <si>
    <t xml:space="preserve">CUMPLIMIENTO PLANES DE ACCION DETALLADO </t>
  </si>
  <si>
    <t xml:space="preserve">PLANES </t>
  </si>
  <si>
    <t xml:space="preserve">PREVISION </t>
  </si>
  <si>
    <t>CAPACITACIONES</t>
  </si>
  <si>
    <t>Avance Cumplimiento Metas Programadas</t>
  </si>
  <si>
    <t>Avance Cumplimiento I Trimestre</t>
  </si>
  <si>
    <t xml:space="preserve">TOTAL </t>
  </si>
  <si>
    <t xml:space="preserve">Componente 1:  GESTIÓN INTEGRAL DE RIESGO 
</t>
  </si>
  <si>
    <t>CUMPLIMIENTO I CUATRIMESTRE</t>
  </si>
  <si>
    <t>OBSERVACIONES - CUMPLIMIENTO I CUATRIMESTRE</t>
  </si>
  <si>
    <t>CUMPLIMIENTO II CUATRIMESTRE</t>
  </si>
  <si>
    <t>OBSERVACIONES - CUMPLIMIENTO II CUATRIMESTRE</t>
  </si>
  <si>
    <t>CUMPLIMIENTO III CUATRIMESTRE</t>
  </si>
  <si>
    <t>OBSERVACIONES - CUMPLIMIENTO III CUATRIMESTRE</t>
  </si>
  <si>
    <t>Componente 2: REDES INSTITUCIONALES Y CANALES DE DENUNCIA</t>
  </si>
  <si>
    <t>Componente 3: LEGALIDAD E INTEGRIDAD</t>
  </si>
  <si>
    <t>Componente 4: INICIATIVAS ADICIONALES Y CONFLICTOS DE INTERESÉS</t>
  </si>
  <si>
    <t>Componente 5: PARTICIPACIÓN CIUDADANA Y RENDICIÓN DE CUENTAS</t>
  </si>
  <si>
    <t xml:space="preserve">Componente 6: TRANSPARENCIA Y ACCESO A LA INFORMACIÓN </t>
  </si>
  <si>
    <t xml:space="preserve">Componente7:  ESTADO ABIERTO </t>
  </si>
  <si>
    <t xml:space="preserve">PROGRAMA DE TRANSPARENCIA Y ÉTICA PÚBLICA </t>
  </si>
  <si>
    <t>CONTROL INICIAL</t>
  </si>
  <si>
    <t>VERSION</t>
  </si>
  <si>
    <t>FECHA</t>
  </si>
  <si>
    <t>DESCRIPCION</t>
  </si>
  <si>
    <t>ELABORÓ</t>
  </si>
  <si>
    <t>REVISÓ</t>
  </si>
  <si>
    <t>APROBÓ</t>
  </si>
  <si>
    <t>Creacion del formato de listado matesto de documento</t>
  </si>
  <si>
    <t>Información no encontrada</t>
  </si>
  <si>
    <t>CONTROL DEL CAMBIO</t>
  </si>
  <si>
    <t>Apoyo a la gestion SGC -MIPG</t>
  </si>
  <si>
    <t>Jefe de planeacion</t>
  </si>
  <si>
    <t>Actualización del logo institucional dentro de los diferentes documentos, formatos y procedimientos de cada proceso del Instituto
Cambia aversión 2</t>
  </si>
  <si>
    <t>Apoyo a la gestión SGC - MIPG</t>
  </si>
  <si>
    <t>Jefe de planeación</t>
  </si>
  <si>
    <t>Director</t>
  </si>
  <si>
    <t>CÓDIGO: OAP-F09</t>
  </si>
  <si>
    <t>VERSIÓN: 02</t>
  </si>
  <si>
    <t>ACTUALIZACIÓN: 11/06/2024</t>
  </si>
  <si>
    <t>Código: OAP-F09</t>
  </si>
  <si>
    <t>Actualización: 11/06/2024</t>
  </si>
  <si>
    <t>Página 18 de 20</t>
  </si>
  <si>
    <t>Planes</t>
  </si>
  <si>
    <t>II SEGUIMINETO ABRIL - JUNIO 2024</t>
  </si>
  <si>
    <t>III SEGUIMINETO JULIO - SEPTIEMBRE 2024</t>
  </si>
  <si>
    <t>IV SEGUIMINETO OCTUBRE - DICIEMBRE 2024</t>
  </si>
  <si>
    <t>Avance Cumplimiento II Trimestre</t>
  </si>
  <si>
    <t>Metas Programadas II Trimestre</t>
  </si>
  <si>
    <t>Metas Ejecutadas II Trimestre</t>
  </si>
  <si>
    <t>Metas Ejecutadas III Trimestre</t>
  </si>
  <si>
    <t>Metas Ejecutadas IV Trimestre</t>
  </si>
  <si>
    <t>Avance Cumplimiento III Trimestre</t>
  </si>
  <si>
    <t>Metas Programadas III Trimestre</t>
  </si>
  <si>
    <t>Metas Programadas IV Trimestre</t>
  </si>
  <si>
    <t>Avance Cumplimiento IV Trimestre</t>
  </si>
  <si>
    <t>Actualización de imagen institucional (logo y membrete) según la Ley 2345 de 2023 Por medio de la cual se implementa el manual de identidad visual de las entidades estatales, se prohíben las marcas de gobierno y se establecen medidas para la austeridad en la publicidad estatal.
Se adiciona una pestaña de seguimiento para cada trimestre
Se ajusta el nombre del Plan Anticorrupción y Atención al Ciuddano por Programa de Transparencia y Ética Pública
Se mantiene la versión 2</t>
  </si>
  <si>
    <t>Versión: 02</t>
  </si>
  <si>
    <t>Talento Humano, Gestión de Recusrsos e Infraestructura</t>
  </si>
  <si>
    <t>NA</t>
  </si>
  <si>
    <t>Realizar la evaluación y seguimiento del plan de vacantes</t>
  </si>
  <si>
    <t>Vacantes definitivas de los empleos de carrera administrativa  y de libre nombramiento y remoción y su distribución, nivel ocupacional y situación administrativa</t>
  </si>
  <si>
    <t>Una evaluación</t>
  </si>
  <si>
    <t>Plan de Vacantes desarrollado</t>
  </si>
  <si>
    <t>Plan de vacantes publicado en sitio web</t>
  </si>
  <si>
    <t>Yussefy Locarno Carrillo -Profesional Especializado- Talento Hmano</t>
  </si>
  <si>
    <t>Rendir informe anual de la planta de empleos de la entidad, a fin de gestionar su consecución en el menor tiempo posible y garantizar la continuidad de la operación en el tiempo</t>
  </si>
  <si>
    <t>Informe Realizado</t>
  </si>
  <si>
    <t>Un Informe</t>
  </si>
  <si>
    <t>No. de informe entregados/No. de informes programados</t>
  </si>
  <si>
    <t xml:space="preserve">Informe </t>
  </si>
  <si>
    <t>Informe radicado</t>
  </si>
  <si>
    <t>Gestión de Talento Humano</t>
  </si>
  <si>
    <t>Realizar el análisis de las necesidades de personal, Realizar el análisis de la disponibilidad de personal y Realizar la programación de medidas de cobertura para atender las necesidades de personal.</t>
  </si>
  <si>
    <t>Plan de Previsión de Talento Humano</t>
  </si>
  <si>
    <t>Un Plan</t>
  </si>
  <si>
    <t>Plan de Previsión desarrollado</t>
  </si>
  <si>
    <t>No. de planesdesarrollados/No de planes programados</t>
  </si>
  <si>
    <t>Plan de Previsión de Personal, publicado en pagina web</t>
  </si>
  <si>
    <t>Yussefy Locarno Carrillo - Profesional Especializado - Talento Humano</t>
  </si>
  <si>
    <t>N/A</t>
  </si>
  <si>
    <t>Apropiación al Código de Integridad</t>
  </si>
  <si>
    <t>Incorporar actividades para la promoción y apropiación de la integridad en el ejercicio de las funciones de los servidores como parte de la planeación del talento humano en la entidad.</t>
  </si>
  <si>
    <t>Desarrollar mínimo 4 acciones durante el año, (una por trimestre) dirigido a los servidores y contratistas</t>
  </si>
  <si>
    <t>Cumplimiento de actividades de Integridad</t>
  </si>
  <si>
    <t>No. de actividades ejecutadas/No. de actividades programadas</t>
  </si>
  <si>
    <t>Actualizar el documento asociado al plan de bienestar e incentivos, de acuerdo a la normativa vigente y Definir las actividades a desarrollar por cada una de las temáticas</t>
  </si>
  <si>
    <t>Plan de Bienestar e incentivos</t>
  </si>
  <si>
    <t>Plan de bienestar e incntivos formulado</t>
  </si>
  <si>
    <t>No. de documentos formuladosy divulgados.</t>
  </si>
  <si>
    <t xml:space="preserve">F1,F4,F5,F22+O9: Fortalecer el SGSST, mediante campaña de sensibilizaciòn de la prevencion de los inccidentes y accidentes laborales; y a la promocion de la salud. </t>
  </si>
  <si>
    <t>Actualizar el documento asociado al plan de SSST de acuerdo a la normativa vigente y Definir las actividades a desarrollar por cada una de las temáticas</t>
  </si>
  <si>
    <t xml:space="preserve">Plan de SSST </t>
  </si>
  <si>
    <t>Plan de SSST Formulado</t>
  </si>
  <si>
    <t>No. de documentos formulados y aprobados, para su ejecución</t>
  </si>
  <si>
    <t>Evaluar el desempeño laboral de los servidores de la entidad</t>
  </si>
  <si>
    <t>Medición de compromisos funcionales y competencias comportamentales de los servidores, con respecto a la vigencia</t>
  </si>
  <si>
    <t>EDL Realizada</t>
  </si>
  <si>
    <t>No. de servidores evaluados/No. de evaluaciones a realizar</t>
  </si>
  <si>
    <t xml:space="preserve">Consolidado de las EDL Realizada
Informe de análisis
</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</si>
  <si>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</si>
  <si>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Programa de incentivos elaborado</t>
  </si>
  <si>
    <t>N° Programa de incentivos elaborado</t>
  </si>
  <si>
    <t>Recopilar y clasificar la información contenida en las declaraciones de bienes y rentas de los servidores públicos preservando la privacidad y anonimización de la información personal.</t>
  </si>
  <si>
    <t>Documento, Analisis de declaración de bienes y rentas</t>
  </si>
  <si>
    <t>N° de documentos elaborados</t>
  </si>
  <si>
    <t>Documento elaborado</t>
  </si>
  <si>
    <t>Implementar la actualización del SIGEP en los módulos de organizaciones y empleo de acuerdo con el nivel de avance.</t>
  </si>
  <si>
    <t>Actualización SIGEP implementada</t>
  </si>
  <si>
    <t>Definir acciones a implementar, con base en los resultados de la medición de clima Laboral</t>
  </si>
  <si>
    <t>Plan de mejoramiento del clima organizacional definido</t>
  </si>
  <si>
    <t>Actualizar en el aplicativo Registro Público de Carrera Administrativa RPCA, las novedades relacionadas con los  servidores vinculados a través de la convocatoria territorial 2022 y demás que surjan..</t>
  </si>
  <si>
    <t>Registos realizados, certificaciones expedidas por la CNSC</t>
  </si>
  <si>
    <t>Un análisis realizado</t>
  </si>
  <si>
    <t>Realizar el análisis, cuando  este se genere.</t>
  </si>
  <si>
    <t>Analizar las causas del retiro de los servidores de la entidad, con el fin de implementar acciones de mejora en la gestión del talento humano.</t>
  </si>
  <si>
    <t>Documento realizado</t>
  </si>
  <si>
    <t>Vincular a los miembros de la oficina juridica o de la oficina de defensa judicial a la Comunidad Juridica del Conocimiento que es gratis y se pueden realizar solicitudes especificas.</t>
  </si>
  <si>
    <t>Vinculación de los abogados de defensa judicial</t>
  </si>
  <si>
    <t>Víncular mínimo 3 abogados</t>
  </si>
  <si>
    <t>No de abogados vinculados</t>
  </si>
  <si>
    <t>Pantallazo de registro en la plataforma</t>
  </si>
  <si>
    <t>Diseñar y ejecutar un programa de desvinculación asistida por otras causales como actividad de la planeación del talento humano de la entidad.</t>
  </si>
  <si>
    <t>Programa de desvinculación elaboradoy ejecutado</t>
  </si>
  <si>
    <t xml:space="preserve">Programa </t>
  </si>
  <si>
    <t>Fortalecimiento de gestion institucional</t>
  </si>
  <si>
    <t>Implementar una Estrategia de gestión comercial y redes sociales</t>
  </si>
  <si>
    <t>Atlántico con
Sostenibilidad
Gubernamental</t>
  </si>
  <si>
    <t>Incentivos al Reonocimiento del desempeño individual y a los mejores equipos de trabajo</t>
  </si>
  <si>
    <t>Plan de Bienestar e incentivos,</t>
  </si>
  <si>
    <t>Un plan</t>
  </si>
  <si>
    <t>Plande bienestar e incntivos formulado</t>
  </si>
  <si>
    <t>Fortalecimiento de Gestión Institucional</t>
  </si>
  <si>
    <t xml:space="preserve">Desarrollo de las actividades enfocadas a mejorar la calidad de vida laboral, actividades deportivas y recreativas, nucleo familiar y culturales </t>
  </si>
  <si>
    <t>Actividades desarrolladas</t>
  </si>
  <si>
    <t>Desarrollar minimo 10 actividades en espacios ludico/deportivos, dirigidas a los servidores y/o sus familias: Dia de la familia, celebración fechas especiales, día del servidor público,reunión de cierre de fin de año</t>
  </si>
  <si>
    <t>Cumplimiento de actividadesde bienestar</t>
  </si>
  <si>
    <t>Estructurar la estrategia para el reconocimiento al desempeño individual y mejores equipos de trabajo, de los servidores del ITA</t>
  </si>
  <si>
    <t>Resolución de Incentivos</t>
  </si>
  <si>
    <t>Elaborar la Resolucióndel Plan de bienestar e incentivos</t>
  </si>
  <si>
    <t>Resolución de incentivos</t>
  </si>
  <si>
    <t>No. de documento proyectado y aprobado</t>
  </si>
  <si>
    <t>Implementar las acciones para el reconocimiento al desempeño individual de los mejor servidores de carrera administrativa y LNR</t>
  </si>
  <si>
    <t>Cronograma de actividades - Incentivos desempeño individual</t>
  </si>
  <si>
    <t>Implementar las acciones para el reconocimientoy estímulo a los mejores equipos de trabajo</t>
  </si>
  <si>
    <t>Cronograma de actividades - Incentivos equipos de trabajo</t>
  </si>
  <si>
    <t>Cronograma de actividades - Incentivos personal servicio al ciudadano</t>
  </si>
  <si>
    <t>Incorporar actividades para preparar a los servidores que tienen la condición de prepensionados, para el retiro del servicio</t>
  </si>
  <si>
    <t>Programa de Bienestar Social</t>
  </si>
  <si>
    <t>Implementar el eje de salud mental en el programa de bienestar social</t>
  </si>
  <si>
    <t>Cronograma de actividades - Incentivos para los equipos de trabajo seleccionados</t>
  </si>
  <si>
    <t>Desarrollar minimo 3 actividades , dirigidas a los servidores , enfocadas al eje de salud mental: Medicion de  factor de riesgo psicosocial,Taller de salud mental, relajación dirigida.</t>
  </si>
  <si>
    <t>SGSST</t>
  </si>
  <si>
    <t>N° de acciones ejecutadas/N° de acciones programadas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</si>
  <si>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</si>
  <si>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</si>
  <si>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</si>
  <si>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</si>
  <si>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Actualización de la matriz de peligros y evaluación y valoración de riesgos con participación de todos los niveles de la entidad</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</si>
  <si>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</si>
  <si>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</si>
  <si>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</si>
  <si>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</si>
  <si>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</si>
  <si>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</si>
  <si>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 xml:space="preserve">Realizacion de simulacro y Capacitaciones Grupo de Emergencia </t>
  </si>
  <si>
    <t>Simulacro y Capacitaciones</t>
  </si>
  <si>
    <t>simulacro y Capacitaciones</t>
  </si>
  <si>
    <t>Reunión desarrollada</t>
  </si>
  <si>
    <t>Acondiciomaniento de Botiquines y extntores en todas las sedes</t>
  </si>
  <si>
    <t>Direccion: Presupuesto</t>
  </si>
  <si>
    <t xml:space="preserve">Evidencia de Botiquines en cada sede </t>
  </si>
  <si>
    <t>Implementacion de Programa de Riesgo Biologico - Manejo de Ofidicos</t>
  </si>
  <si>
    <t xml:space="preserve">Programa de Riesgo Biologico </t>
  </si>
  <si>
    <t>Prgrama de Riesgo Biologico Socializado y Ejecutada las mejoras</t>
  </si>
  <si>
    <t>Revisión por la alta dirección. Alcance de la auditoria del SGSST</t>
  </si>
  <si>
    <t xml:space="preserve">Prevenir y corregir las posibles formas de acoso laboral que se puedan presentar dentro de la ITA </t>
  </si>
  <si>
    <t>Desarrollo de  Comité</t>
  </si>
  <si>
    <t>N° de comite desarrolladas/ Numero de comite programadas*100</t>
  </si>
  <si>
    <t>Conocer las responsabilidades que tienen los integrantes del COPASST de la ITA</t>
  </si>
  <si>
    <t>Realizar Inspección Ergonomica en los puestos  de trabajo</t>
  </si>
  <si>
    <t xml:space="preserve"> identificación oportuna de condiciones ergonómicas desfavorables y factores de riesgo, emitiendo medidas preventivas y correctivas que brinden confort en las actividades desarrolladas, promoviendo así una optima condición de salud.</t>
  </si>
  <si>
    <t>Desarrollo de Aactividad</t>
  </si>
  <si>
    <t xml:space="preserve">Realizar Actividad en Manejos de postura  y Pausa activa </t>
  </si>
  <si>
    <t>Reforzar al personal habitos de vida saludable que mejoren la calidad de vida.</t>
  </si>
  <si>
    <t>Desarrollo de Actividad</t>
  </si>
  <si>
    <t>% de  cumplimiento de  actividad</t>
  </si>
  <si>
    <t>Realizar revisión en compañía de la alta dirección de los resultados del SGSST del año 2025</t>
  </si>
  <si>
    <t>Realizar capacitacion en Riesgo Psicosocial : Manejo de estrés</t>
  </si>
  <si>
    <t>Aportar al cuidado de la salud mental en el entorno laboral mediante herramientas para manejo del estrés.</t>
  </si>
  <si>
    <t>Desarrollo de  capacitaciones</t>
  </si>
  <si>
    <t>N° de cpacitación desarrolladas/ Numero de capacitacion programadas*100</t>
  </si>
  <si>
    <t>Realizar capacitación en Accidente  e incidente laboral - Investigacion</t>
  </si>
  <si>
    <t xml:space="preserve">Socializar al personal cuando es accidente e insidente de tipo laboral </t>
  </si>
  <si>
    <t>Realizar reuniones del Comité de convivencia laboral - COCCOLA : Comunicación Asertiva y Resolucion de Conflictos cada 3 meses</t>
  </si>
  <si>
    <t xml:space="preserve">Realizar reuniones del Comité paritario de  Seguridad y salud en el trabajo  laboral - COPASST </t>
  </si>
  <si>
    <t xml:space="preserve">Fortalecimiento de competencias funcionales </t>
  </si>
  <si>
    <t>Potencializar las actividades de los servidores</t>
  </si>
  <si>
    <t>1 jornada</t>
  </si>
  <si>
    <t>Capacitaciones realizadas</t>
  </si>
  <si>
    <t>No de capacitaciones realizadas/No de capacitaciones proyectadas</t>
  </si>
  <si>
    <t>1 Jornada</t>
  </si>
  <si>
    <t>Politica de atención al Ciudadano</t>
  </si>
  <si>
    <t>Gestión Documental</t>
  </si>
  <si>
    <t>2 jorrnadas</t>
  </si>
  <si>
    <t>Normatividad vigente aplicada al Registro de Trámites</t>
  </si>
  <si>
    <t>MIPG: Dimensiones y Políticas, manejo de indicadores, politica de Riesgo</t>
  </si>
  <si>
    <t>Presupuesto Público</t>
  </si>
  <si>
    <t>Contabilidad pública</t>
  </si>
  <si>
    <t>Curso de actualización Seguridad Vial</t>
  </si>
  <si>
    <t>Gestión del Riesgo - Auditorias internas basada en riesgos</t>
  </si>
  <si>
    <t>Sistema de Gestión de la Calidad, Actualización Norma ISO 9001:2015</t>
  </si>
  <si>
    <t xml:space="preserve">: Sistemas </t>
  </si>
  <si>
    <t>Formación Auditores internos</t>
  </si>
  <si>
    <t>Novedades en el Control Intern: Guía de roles</t>
  </si>
  <si>
    <t>Proceso sancionatorio por alcoholemia</t>
  </si>
  <si>
    <t>Proceso contravencional  sancionatorio</t>
  </si>
  <si>
    <t>Manejo de cartera y Proceso de cobro coactivo</t>
  </si>
  <si>
    <t>Manejo de Herramientas informática: excell</t>
  </si>
  <si>
    <t>Manejo de las PQRS</t>
  </si>
  <si>
    <t>Manejo de las tesorerias Plan Anual Mensualizado de Caja</t>
  </si>
  <si>
    <t>Formulación de proyectos bajo la Metodología General  Ajustada (MGA)</t>
  </si>
  <si>
    <t>Atlántico con Sostenibilidad Gubernamental</t>
  </si>
  <si>
    <t>Garantizar la prestación del servicio de trámites en forma eficiente, eficaz y oportuna a nuestros usuarios</t>
  </si>
  <si>
    <t>Fortalecimiento de gestión Institucional</t>
  </si>
  <si>
    <t>Gestión con valores para resultados</t>
  </si>
  <si>
    <t>Gestión de recursos e infraestructura TIC</t>
  </si>
  <si>
    <t>Gobierno digital</t>
  </si>
  <si>
    <t>Grupo de trabajo PETI</t>
  </si>
  <si>
    <t>Recursos propios</t>
  </si>
  <si>
    <t>Conformar el equipo de trabajo e identificar stakeholders</t>
  </si>
  <si>
    <t>Acta de la reunión y formato del Anexo 1 – Actividad 1 diligenciado</t>
  </si>
  <si>
    <t>Un equipo PETI conformado</t>
  </si>
  <si>
    <t>No aplica</t>
  </si>
  <si>
    <t>Jefe de Oficina Asesora de Planeación Alix Arrieta y Lider TIC Irwing Fontalvo</t>
  </si>
  <si>
    <t>Recursos destinados a la creación del PETI</t>
  </si>
  <si>
    <t>Determinar el presupuesto y recursos para la elaboración del PETI</t>
  </si>
  <si>
    <t>Documento con la información referente a costos estimados</t>
  </si>
  <si>
    <t>Presupuesto PETI fijado</t>
  </si>
  <si>
    <t>Plan y cronograma de trabajo</t>
  </si>
  <si>
    <t>Establecer plan de trabajo y cronograma de trabajo</t>
  </si>
  <si>
    <t>Cronograma general de actividades definidas para cada fase diligenciado en Anexo 1 – Actividad 3</t>
  </si>
  <si>
    <t>Plan y cronograma de trabajo terminados</t>
  </si>
  <si>
    <t>Análisis del entorno de la compañía</t>
  </si>
  <si>
    <t>Comprender el entorno organizacional</t>
  </si>
  <si>
    <t>Matrices de objetivos estratégicos y metas de la entidad, de procesos cadena de valor, de caracterización de servicios, trámites u OPAS y de la normatividad asociada a la entidad. Anexo 1 – Actividades 4A, 4B, 4C y 4D</t>
  </si>
  <si>
    <t>Matrices de objetivos estratégicos y metas generadas</t>
  </si>
  <si>
    <t>Planes estratégicos y compromisos institucionales</t>
  </si>
  <si>
    <t>Analizar planes estratégicos externos y compromisos institucionales</t>
  </si>
  <si>
    <t>Documentos con la lista de planes estratégicos externos o CONPES. (Anexo1-Actividad5)</t>
  </si>
  <si>
    <t>Análisis de planes estratégicos externos y compromisos realizado</t>
  </si>
  <si>
    <t>Gestión TI de la compañía</t>
  </si>
  <si>
    <t>Analizar y diagnosticar la gestión de TI</t>
  </si>
  <si>
    <t>Documentos según principios y lineamientos del MRAE. Ref: Anexo 1 – Actividad 6</t>
  </si>
  <si>
    <t>Análisis y diagnóstico de la gestión de TI realizado</t>
  </si>
  <si>
    <t>Tendencias tegnológicas emergentes</t>
  </si>
  <si>
    <t>Evaluar tendencias tecnológicas y tecnologías emergentes</t>
  </si>
  <si>
    <t>Matriz de evaluación de tendencias tecnológicas. Anexo 1 – Actividad 7</t>
  </si>
  <si>
    <t>Evaluaciones de tendencias tecnológicas y tecnologías emergentes realizadas</t>
  </si>
  <si>
    <t>Creación del documento PETI</t>
  </si>
  <si>
    <t>Construir la estrategia de TI</t>
  </si>
  <si>
    <t>Documento con la definición de la estrategia de TI. Anexo 1 – Actividad 8</t>
  </si>
  <si>
    <t>Estrategia de TI construida</t>
  </si>
  <si>
    <t>Establecer mejoras de servicios y operación</t>
  </si>
  <si>
    <t>Identificar mejoras en los servicios y la operación</t>
  </si>
  <si>
    <t>Documentos con las acciones de mejora en las fichas de servicios institucionales y procesos</t>
  </si>
  <si>
    <t>Mejoras de los servicios y la operación identificados</t>
  </si>
  <si>
    <t>Validar puntos de mejora</t>
  </si>
  <si>
    <t>Identificar las oportunidades de mejora en cada dominio de gestión de TI</t>
  </si>
  <si>
    <t>Documento con el listado de oportunidades de mejora identificadas</t>
  </si>
  <si>
    <t>Oportunidades de mejora en gestión de TI identificados</t>
  </si>
  <si>
    <t>Determinación de las brechas</t>
  </si>
  <si>
    <t>Identificar brechas</t>
  </si>
  <si>
    <t>Documentos con el catálogo de brechas identificadas. Anexo 1 – Actividad 11</t>
  </si>
  <si>
    <t>Brechas identificadas</t>
  </si>
  <si>
    <t>Planes de la Politica de Gobierno Digital</t>
  </si>
  <si>
    <t>Identificar otros planes de la Política de Gobierno Digital</t>
  </si>
  <si>
    <t>Documento con el catálogo de iniciativas de otros planes de la política de Gobierno Digital. Anexo 1 – Actividad 12</t>
  </si>
  <si>
    <t>Otros planes de la Política de Gobierno Digital identificados</t>
  </si>
  <si>
    <t>Iniciativas y hoja de ruta de los proyectos</t>
  </si>
  <si>
    <t>Consolidar y priorizar iniciativas y construir hoja de ruta de proyectos</t>
  </si>
  <si>
    <t>Documento con el catálogo de iniciativas y proyectos de transformación digital. Anexo 1 – Actividad 13</t>
  </si>
  <si>
    <t>Hoj de ruta construida</t>
  </si>
  <si>
    <t>Indicadores de medición de la estrategia de TI</t>
  </si>
  <si>
    <t>Determinar indicadores para medir la estrategia de TI</t>
  </si>
  <si>
    <t>Documento con el tablero de indicadores para medir el avance en la estrategia de TI. Anexo 1 – Actividades 14A y 14B</t>
  </si>
  <si>
    <t>Indicadores de medición de la estrategia de TI determinados</t>
  </si>
  <si>
    <t>Construcción del PETI</t>
  </si>
  <si>
    <t>Consolidar el Documento de la estrategia de TI ( PETI)</t>
  </si>
  <si>
    <t>Documento del PETI estructurado</t>
  </si>
  <si>
    <t>Documento final del PETI consolidado</t>
  </si>
  <si>
    <t>Presentación del PETI</t>
  </si>
  <si>
    <t>Presentar PETI para aprobación y publicar</t>
  </si>
  <si>
    <t>Acta de reunión para la aprobación del PETI por el comité de gestión ITA</t>
  </si>
  <si>
    <t>PETI presentado, aprobado y publicado</t>
  </si>
  <si>
    <t>Socialización del PETI</t>
  </si>
  <si>
    <t>Socializar el PETI</t>
  </si>
  <si>
    <t>Documento con el plan de comunicaciones del PETI</t>
  </si>
  <si>
    <t>PETI socializado</t>
  </si>
  <si>
    <t>Plan de Tratamiento de Riesgos de Seguridad y Privacidad de la Información</t>
  </si>
  <si>
    <t>Seguridad digital</t>
  </si>
  <si>
    <t>Actualización de lineamientos de riesgos</t>
  </si>
  <si>
    <t>Apoyar cuando se requiera la actualización de la política, metodología y lineamientos de la gestión de riesgos</t>
  </si>
  <si>
    <t>Documento (s) con la descripción consolidada de las actualizaciones realizadas</t>
  </si>
  <si>
    <t>Actividades de apoyo en la actualización de lo referente a la gestión de riesgo definidas</t>
  </si>
  <si>
    <t>Sensibilización</t>
  </si>
  <si>
    <t>Iniciar y/o continuar las socializaciones a todos los procesos para la gestión de riesgos de seguridad digital</t>
  </si>
  <si>
    <t>Acta (s) de las reuniones de capacitación</t>
  </si>
  <si>
    <t>Socializaciones a los procesos de gestión de riesgos en seguridad digital realizadas</t>
  </si>
  <si>
    <t>Identificación de riesgos de seguridad y privacidad de la información</t>
  </si>
  <si>
    <t>Identificación, análisis y evaluación de riesgos de seguridad digital</t>
  </si>
  <si>
    <t>Documento (s) con la información resultante del proceso</t>
  </si>
  <si>
    <t>Análisis y evaluación de riesgos de seguridad digital realizados</t>
  </si>
  <si>
    <t>Tratamiento del riesgo</t>
  </si>
  <si>
    <t>Definición de controles y planes de tratamiento de los riesgos identificados</t>
  </si>
  <si>
    <t>Documento (s) con los controles y planes</t>
  </si>
  <si>
    <t>Controles y planes de tratamiento de riesgos identificados construidos</t>
  </si>
  <si>
    <t>Mejoramiento</t>
  </si>
  <si>
    <t>Revisión y/o actualización de lineamientos de riesgos de seguridad digital de acuerdo con las observaciones presentadas</t>
  </si>
  <si>
    <t>Documento (s) con las actualizaciones de los lineamientos</t>
  </si>
  <si>
    <t>Liniamientos de riesgos de seguridad digital actualizados</t>
  </si>
  <si>
    <t>Monitoreo y revisión</t>
  </si>
  <si>
    <t>Realizar mediciones periódicas a los controles definidos por cada proceso</t>
  </si>
  <si>
    <t>Documento (s) con las mediciones</t>
  </si>
  <si>
    <t>Mediciones periódicas realizadas</t>
  </si>
  <si>
    <t>Promover la generación de valor público por medio de estrategias de transformación digital continua en la prestación de servicios y procesos inteligentes</t>
  </si>
  <si>
    <t>Fase de diagnóstico</t>
  </si>
  <si>
    <t>Realizar la evaluación de diagnóstico de seguridad y privacidad de la información bajo criterios reconocidos tales como, el MSPI – Modelo de Seguridad y privacidad de la información de Gobierno Digital, al igual que bajo la Norma ISO/IEC 27001:2013</t>
  </si>
  <si>
    <t>Informe de evaluación y diagnóstico del MSPI</t>
  </si>
  <si>
    <t>Evaluación diagnóstica de seguridad y privacidad de la información realizada</t>
  </si>
  <si>
    <t>Fase de planificación</t>
  </si>
  <si>
    <t>Definir el mapa de ruta de las actividades orientadas a la planificación e implementación del modelo de seguridad y privacidad de la información acorde con el informe de diagnóstico</t>
  </si>
  <si>
    <t>Mapa de ruta y cronograma de actividades</t>
  </si>
  <si>
    <t>Mapa de ruta construido</t>
  </si>
  <si>
    <t>Fase de implementación - Actividad No. 1</t>
  </si>
  <si>
    <t>Realizar reconocimiento del contexto de ITA (cuestiones internas y externas) con propósito de orientar el MSPI – Modelo de Seguridad y Privacidad de la información como apoyo a la estrategia gerencial</t>
  </si>
  <si>
    <t>Documento con la identificación de las cuestiones internas y externas de ITA</t>
  </si>
  <si>
    <t>Reconocimiento del contexto ITA realizado</t>
  </si>
  <si>
    <t>Fase de implementación - Actividad No. 2</t>
  </si>
  <si>
    <t>Reconocer las partes interesadas de ITA e identificar sus necesidades y expectativas con respecto a seguridad de la información</t>
  </si>
  <si>
    <t>Documento con la identificación de las partes interesadas, sus necesidades y expectativas pertinentes a la seguridad de información</t>
  </si>
  <si>
    <t>Partes interesadas, necesidades y espectativas reconocidas</t>
  </si>
  <si>
    <t>Fase de implementación - Actividad No. 3</t>
  </si>
  <si>
    <t>Definir el alcance, políticas y objetivos del MSPI</t>
  </si>
  <si>
    <t>Documento con la identificación del alcance y límites, política y objetivos del MSPI</t>
  </si>
  <si>
    <t>Alcance, políticas y objetivos definidos</t>
  </si>
  <si>
    <t>Fase de implementación - Actividad No. 4</t>
  </si>
  <si>
    <t>Definir la estructura de roles y responsabilidades para la gestión de los propósitos del MSPI y de las fases definidas</t>
  </si>
  <si>
    <t>Documento con la identificación y asignación de roles y responsabilidades</t>
  </si>
  <si>
    <t>Estructura de roles y responsabilidades definidos</t>
  </si>
  <si>
    <t>Fase de implementación - Actividad No. 5</t>
  </si>
  <si>
    <t>Realizar la valoración y tratamiento de los riesgos de seguridad de la información</t>
  </si>
  <si>
    <t>Metodología para la valoración y tratamiento de los riesgos de seguridad digital</t>
  </si>
  <si>
    <t>Valoración y tratamiento de los riesgos realizados</t>
  </si>
  <si>
    <t>Fase de implementación - Actividad No. 6</t>
  </si>
  <si>
    <t>Definir el modelo y esquema de gestión de políticas y directrices de seguridad de la información</t>
  </si>
  <si>
    <t>Manual de políticas específicas y lineamientos de seguridad de la información</t>
  </si>
  <si>
    <t>Modelo y esquema de gestión definidos</t>
  </si>
  <si>
    <t>Fase de implementación - Actividad No. 7</t>
  </si>
  <si>
    <t>Ejecutar el plan de valoración y tratamiento de los riesgos de seguridad de la información</t>
  </si>
  <si>
    <t>Inventario de activos de información
Mapa de riesgos de seguridad digital
Plan de comunicación y resultados de actividades de seguimiento al cumplimiento</t>
  </si>
  <si>
    <t>Plan de valoración ejecutado</t>
  </si>
  <si>
    <t>Fase de implementación - Actividad No. 8</t>
  </si>
  <si>
    <t>Definir e implementar los controles de seguridad de la información</t>
  </si>
  <si>
    <t>Plan de tratamiento de riesgos</t>
  </si>
  <si>
    <t>Controles de seguridad de la información implementados</t>
  </si>
  <si>
    <t>Fase de evaluación de desempeño - Actividad No. 1</t>
  </si>
  <si>
    <t>Definir y ejecutar la evaluación de desempeño del modelo de seguridad y privacidad de la información</t>
  </si>
  <si>
    <t>Documento con la identificación y ejecución de la estrategia de evaluación de desempeño y criterios (seguimiento, medición, análisis y evaluación)</t>
  </si>
  <si>
    <t>Evaluación de desempeño ejecutado</t>
  </si>
  <si>
    <t>Fase de evaluación de desempeño - Actividad No. 2</t>
  </si>
  <si>
    <t>Definir y aprobar el programa de auditoría interna del modelo de seguridad y privacidad de la información</t>
  </si>
  <si>
    <t>Documento con la identificación del programa de auditoría</t>
  </si>
  <si>
    <t>Programa de auditoría interna aprobada</t>
  </si>
  <si>
    <t>Fase de evaluación de desempeño - Actividad No. 3</t>
  </si>
  <si>
    <t>Realizar la revisión del estado del modelo de seguridad y privacidad de la información por parte de la alta dirección</t>
  </si>
  <si>
    <t>Documento de revisión por la Dirección ITA</t>
  </si>
  <si>
    <t>Revisión del estado del MSPI por parte de la alta dirección realizada</t>
  </si>
  <si>
    <t>Fase de mejoramiento continuo</t>
  </si>
  <si>
    <t>Identificar, definir y activar planes de mejoramiento del MSPI</t>
  </si>
  <si>
    <t>Plan de mejoramiento del MSPI</t>
  </si>
  <si>
    <t>Planes de mejoramientos del MSPI definidos y activados</t>
  </si>
  <si>
    <t>Digitalizar expedientes del parque automotor del Instituto de Transito del atlántico</t>
  </si>
  <si>
    <t>Implementar herramientas tecnológicas y de gestión que contribuyan a la optimización y el control de los procesos y la operación.</t>
  </si>
  <si>
    <t xml:space="preserve">FORTALECIMIENTO DE LA GESTIÓN DOCUMENTTAL </t>
  </si>
  <si>
    <t>Presentar a evaluación y convalidación las TRD y CCD.</t>
  </si>
  <si>
    <t>N° de instrumentos recopilados</t>
  </si>
  <si>
    <t>Eliana Pereira
Jairo Hernandez</t>
  </si>
  <si>
    <t>30/12/2025</t>
  </si>
  <si>
    <t>Formular y socializar política de Gestión Documental.</t>
  </si>
  <si>
    <t>N° de documentos aprobados y publicados</t>
  </si>
  <si>
    <t>Ejercer control operativo de tránsito en los municipios del departamento del Atlántico de nuestra Jurisdicción.</t>
  </si>
  <si>
    <t>Mantener e Instalar elementos de señalización y demarcación en las vías del departamento.</t>
  </si>
  <si>
    <t>Desarrollar actividades educativas en materia de movilidad segura y sostenible.</t>
  </si>
  <si>
    <t>Garantizar la prestación del servicio de trámites en forma eficiente, eficaz y oportuna a nuestros usuarios.</t>
  </si>
  <si>
    <t>Promover la generación de valor público por medio de estrategias de transformación digital continua en la prestación de servicios y procesos inteligentes.</t>
  </si>
  <si>
    <t>Potencializar la experiencia del ciudadano, por medio de la implementación de buenas prácticas de servicio, articulando la atención presencial, los trámites en línea y la retroalimentación de los mismos, fomentando su participación del Atlántico para el mundo.</t>
  </si>
  <si>
    <t>Orientar los temas relacionados con la atención, seguimiento y calidad del servicio al ciudadano al interior del instituto para lograr una comunicación asertiva, abierta y bidireccional con el usuario.</t>
  </si>
  <si>
    <t>F4,F9,F14,F15+A5,A13,: Crear y reforzar estrategias comerciales para promover y aumentar la confianza de los usuarios.</t>
  </si>
  <si>
    <t>1. Plan Institucional de Archivos de la Entidad ­PINAR</t>
  </si>
  <si>
    <t>Ciclo vías seguras</t>
  </si>
  <si>
    <t>Control Operativo</t>
  </si>
  <si>
    <t>Movilidad Escolar</t>
  </si>
  <si>
    <t>Educación Vial</t>
  </si>
  <si>
    <t>Señalización y Demarcación</t>
  </si>
  <si>
    <t>Movilidad Segura</t>
  </si>
  <si>
    <t>Adecuaciones locativas</t>
  </si>
  <si>
    <t>Transito digital</t>
  </si>
  <si>
    <t>Gestión de Cobro</t>
  </si>
  <si>
    <t>Orfeo NG</t>
  </si>
  <si>
    <t>Tránsito en ruta</t>
  </si>
  <si>
    <r>
      <rPr>
        <b/>
        <sz val="10"/>
        <color theme="1"/>
        <rFont val="Arial"/>
        <family val="2"/>
      </rPr>
      <t xml:space="preserve">F1,F7,F8,F10,F11,F18+O8,O9,O11,O17,O18:  </t>
    </r>
    <r>
      <rPr>
        <sz val="10"/>
        <color theme="1"/>
        <rFont val="Arial"/>
        <family val="2"/>
      </rPr>
      <t>Mantener un progrmama de capacitación para los trabajdores de manera regular, que incluya un enfoque en el manejo de herramientas tecnológicas y espacios de formación por parte de funcionarios con mayor experiencia, para promover la gestión de la información cómo voceros a través de difusión de sus experiencias, vivencias y conocimientos adquiridos en las áreas abordadas, con el fin de fortalecer y enrriquecer conocimientos para el beneficio de la entidad.</t>
    </r>
  </si>
  <si>
    <r>
      <rPr>
        <b/>
        <sz val="10"/>
        <color theme="1"/>
        <rFont val="Arial"/>
        <family val="2"/>
      </rPr>
      <t xml:space="preserve">F3,F4,F6,F13+O1: </t>
    </r>
    <r>
      <rPr>
        <sz val="10"/>
        <color theme="1"/>
        <rFont val="Arial"/>
        <family val="2"/>
      </rPr>
      <t>Fortalcer la gestión del talento humano mediante la implementación y seguimiento de acciones, estímulos y rutas enfocadas en la creación de un ambiente cómodo con el fin de mejorar la productividad de los funcionarios, mitigando el estrés laboral.</t>
    </r>
  </si>
  <si>
    <r>
      <rPr>
        <b/>
        <sz val="10"/>
        <color theme="1"/>
        <rFont val="Arial"/>
        <family val="2"/>
      </rPr>
      <t>F2,F5,F11+O5:</t>
    </r>
    <r>
      <rPr>
        <sz val="10"/>
        <color theme="1"/>
        <rFont val="Arial"/>
        <family val="2"/>
      </rPr>
      <t xml:space="preserve">  Fotalecer el Sistema Integrado de Gestión por medio de un programa de inducción y reinducción de los procesos, normas y planes propuestos.</t>
    </r>
  </si>
  <si>
    <r>
      <rPr>
        <b/>
        <sz val="10"/>
        <color theme="1"/>
        <rFont val="Arial"/>
        <family val="2"/>
      </rPr>
      <t xml:space="preserve">F10+O6: </t>
    </r>
    <r>
      <rPr>
        <sz val="10"/>
        <color theme="1"/>
        <rFont val="Arial"/>
        <family val="2"/>
      </rPr>
      <t xml:space="preserve"> Realizar seguimiento al nivel de acogida y uso que tiene los usuarios a la hora de solicitar trámites y solicitudes por medio de los canales virtuales que brinda la Institución.</t>
    </r>
  </si>
  <si>
    <r>
      <rPr>
        <b/>
        <sz val="10"/>
        <color theme="1"/>
        <rFont val="Arial"/>
        <family val="2"/>
      </rPr>
      <t>F3+O8:</t>
    </r>
    <r>
      <rPr>
        <sz val="10"/>
        <color theme="1"/>
        <rFont val="Arial"/>
        <family val="2"/>
      </rPr>
      <t xml:space="preserve"> Mantener la operancia de los funcionarios encaminada a la "Orientacion al cliente" fomentando el buen servicio a los usuarios por medio de estrategias comerciales para aumentar el ingreso de trámites.</t>
    </r>
  </si>
  <si>
    <r>
      <rPr>
        <b/>
        <sz val="10"/>
        <color theme="1"/>
        <rFont val="Arial"/>
        <family val="2"/>
      </rPr>
      <t xml:space="preserve">F14+O10,O14: </t>
    </r>
    <r>
      <rPr>
        <sz val="10"/>
        <color theme="1"/>
        <rFont val="Arial"/>
        <family val="2"/>
      </rPr>
      <t>Promover y fortalecer la gestion comercial, para aumentar los tramites de la entidad.</t>
    </r>
  </si>
  <si>
    <r>
      <rPr>
        <b/>
        <sz val="10"/>
        <color theme="1"/>
        <rFont val="Arial"/>
        <family val="2"/>
      </rPr>
      <t xml:space="preserve">F16+O12: </t>
    </r>
    <r>
      <rPr>
        <sz val="10"/>
        <color theme="1"/>
        <rFont val="Arial"/>
        <family val="2"/>
      </rPr>
      <t>Diseñar estrategias para el seguimiento de la gestion de conocimiento manteniendo documentada de las experiencias  de los funcionarios.</t>
    </r>
  </si>
  <si>
    <r>
      <rPr>
        <b/>
        <sz val="10"/>
        <color theme="1"/>
        <rFont val="Arial"/>
        <family val="2"/>
      </rPr>
      <t>F18+O18:</t>
    </r>
    <r>
      <rPr>
        <sz val="10"/>
        <color theme="1"/>
        <rFont val="Arial"/>
        <family val="2"/>
      </rPr>
      <t xml:space="preserve"> Diseñar rutas de acompañamiento y seguimiento a los usuarios con trámites que no se le den solución inmediatamente, para así evitar el contínuo traslado a la sede.</t>
    </r>
  </si>
  <si>
    <r>
      <rPr>
        <b/>
        <sz val="10"/>
        <color theme="1"/>
        <rFont val="Arial"/>
        <family val="2"/>
      </rPr>
      <t>D1+O9:</t>
    </r>
    <r>
      <rPr>
        <sz val="10"/>
        <color theme="1"/>
        <rFont val="Arial"/>
        <family val="2"/>
      </rPr>
      <t xml:space="preserve"> Promover un ambiente libre de estrés laboral por medio del seguimiento de rutas e incentivos a los funcionarios que promuevan la mejora de la operatividad y productividad institucional.</t>
    </r>
  </si>
  <si>
    <r>
      <rPr>
        <b/>
        <sz val="10"/>
        <color theme="1"/>
        <rFont val="Arial"/>
        <family val="2"/>
      </rPr>
      <t xml:space="preserve">D7+O3,O4: </t>
    </r>
    <r>
      <rPr>
        <sz val="10"/>
        <color theme="1"/>
        <rFont val="Arial"/>
        <family val="2"/>
      </rPr>
      <t>Implementar estrategias de control interno con el fin de asegurar la ejecución de las operaciones de forma integrada, eficiente, efectiva, actualizada y oportuna.</t>
    </r>
  </si>
  <si>
    <r>
      <rPr>
        <b/>
        <sz val="10"/>
        <color theme="1"/>
        <rFont val="Arial"/>
        <family val="2"/>
      </rPr>
      <t>D2+O5,O13:</t>
    </r>
    <r>
      <rPr>
        <sz val="10"/>
        <color theme="1"/>
        <rFont val="Arial"/>
        <family val="2"/>
      </rPr>
      <t xml:space="preserve"> Fortalecer la estructura del Sistema de Gestión de Calidd, operancia, seguimiento, participación y control por parte de los responsables para mantener y cumplir con las normas y políticas vigientes.</t>
    </r>
  </si>
  <si>
    <r>
      <rPr>
        <b/>
        <sz val="10"/>
        <color theme="1"/>
        <rFont val="Arial"/>
        <family val="2"/>
      </rPr>
      <t>D3,D12,D13,D14,D17,D19+O15:</t>
    </r>
    <r>
      <rPr>
        <sz val="10"/>
        <color theme="1"/>
        <rFont val="Arial"/>
        <family val="2"/>
      </rPr>
      <t xml:space="preserve"> Realizar diagnostico que muestre la realidad actual de la gestión douemtal del ITA e implmentar acciones de mejora de forma individual por área y de manera integrada para faciltar el manejo oportuno de la misma.</t>
    </r>
  </si>
  <si>
    <r>
      <rPr>
        <b/>
        <sz val="10"/>
        <color theme="1"/>
        <rFont val="Arial"/>
        <family val="2"/>
      </rPr>
      <t>D9,D10+O16,O3:</t>
    </r>
    <r>
      <rPr>
        <sz val="10"/>
        <color theme="1"/>
        <rFont val="Arial"/>
        <family val="2"/>
      </rPr>
      <t xml:space="preserve"> Actualización y mejora de los progrmas y sistemas de información facilitando la operancia del instituto para la gestión de la información, trámites transparentes, claros y oportunos.</t>
    </r>
  </si>
  <si>
    <r>
      <rPr>
        <b/>
        <sz val="10"/>
        <color theme="1"/>
        <rFont val="Arial"/>
        <family val="2"/>
      </rPr>
      <t xml:space="preserve">D11+O2: </t>
    </r>
    <r>
      <rPr>
        <sz val="10"/>
        <color theme="1"/>
        <rFont val="Arial"/>
        <family val="2"/>
      </rPr>
      <t>Velar por una gestión de los siniestros viales por medio de la implementración y fortalecimiento de planes de control operativo, señalización y equipos aptos para una oportuna respuesta.</t>
    </r>
  </si>
  <si>
    <r>
      <rPr>
        <b/>
        <sz val="10"/>
        <color theme="1"/>
        <rFont val="Arial"/>
        <family val="2"/>
      </rPr>
      <t>D15,D20+O11:</t>
    </r>
    <r>
      <rPr>
        <sz val="10"/>
        <color theme="1"/>
        <rFont val="Arial"/>
        <family val="2"/>
      </rPr>
      <t xml:space="preserve"> Fortalecer el buen uso del software orfeo con el fin de disminuir la congestión de trámites y  PQRS en la entidad. Así como brindar espacios de retroalimentación de la adecuada ejecución por parte de un delgado frente a las inducciones o reinducción del programa frente a actuales y antiguos funcionarios.</t>
    </r>
  </si>
  <si>
    <r>
      <rPr>
        <b/>
        <sz val="10"/>
        <color theme="1"/>
        <rFont val="Arial"/>
        <family val="2"/>
      </rPr>
      <t xml:space="preserve">D11+O7: </t>
    </r>
    <r>
      <rPr>
        <sz val="10"/>
        <color theme="1"/>
        <rFont val="Arial"/>
        <family val="2"/>
      </rPr>
      <t>Realizar seguimientos a las actividades encaminadas a la promocion de seguridad vial en el marco del programa seguridad vial para la gente</t>
    </r>
    <r>
      <rPr>
        <b/>
        <sz val="10"/>
        <color theme="1"/>
        <rFont val="Arial"/>
        <family val="2"/>
      </rPr>
      <t>.</t>
    </r>
  </si>
  <si>
    <r>
      <rPr>
        <b/>
        <sz val="10"/>
        <color theme="1"/>
        <rFont val="Arial"/>
        <family val="2"/>
      </rPr>
      <t xml:space="preserve">D16,D21,D22+O17: </t>
    </r>
    <r>
      <rPr>
        <sz val="10"/>
        <color theme="1"/>
        <rFont val="Arial"/>
        <family val="2"/>
      </rPr>
      <t>Brindar espacios de dáologo abierto entre el Instituto y los usuarios con el fin de velar por sus necesidades y brindarle prontas soluciones, reducir demoras en los trámites, invertir tiempo y esfuerzo en reforzar la etapa de postservicio.</t>
    </r>
  </si>
  <si>
    <r>
      <t xml:space="preserve">D2,D23+O11: </t>
    </r>
    <r>
      <rPr>
        <sz val="10"/>
        <color theme="1"/>
        <rFont val="Arial"/>
        <family val="2"/>
      </rPr>
      <t>Disponer o rediseñar la estructura pertenenciente al área de jurídica, para la gestión oportuna de trámites y PQRS, para mitigar la acumulación de trámites que generen respuestas fuera de términos,</t>
    </r>
  </si>
  <si>
    <r>
      <rPr>
        <b/>
        <sz val="10"/>
        <color theme="1"/>
        <rFont val="Arial"/>
        <family val="2"/>
      </rPr>
      <t xml:space="preserve">F10+A11:  </t>
    </r>
    <r>
      <rPr>
        <sz val="10"/>
        <color theme="1"/>
        <rFont val="Arial"/>
        <family val="2"/>
      </rPr>
      <t>Fortalecer la implementación control y seguimiento a las politicas en materia de Seguridad Digital.</t>
    </r>
  </si>
  <si>
    <r>
      <rPr>
        <b/>
        <sz val="10"/>
        <color theme="1"/>
        <rFont val="Arial"/>
        <family val="2"/>
      </rPr>
      <t>F16+A4,A8,A9,A10:</t>
    </r>
    <r>
      <rPr>
        <sz val="10"/>
        <color theme="1"/>
        <rFont val="Arial"/>
        <family val="2"/>
      </rPr>
      <t xml:space="preserve"> Realizar seguimiento a acciones que apunten a la contínua evaluación de riesgos, herramientas y rutas de acción y prevención frente a los diversos factores externos que  generen algun impacto adverso al la ejecución eficiente de la misión institucional.</t>
    </r>
  </si>
  <si>
    <r>
      <rPr>
        <b/>
        <sz val="10"/>
        <color theme="1"/>
        <rFont val="Arial"/>
        <family val="2"/>
      </rPr>
      <t>F6,F8,F12+A12:</t>
    </r>
    <r>
      <rPr>
        <sz val="10"/>
        <color theme="1"/>
        <rFont val="Arial"/>
        <family val="2"/>
      </rPr>
      <t xml:space="preserve"> implementar acciones preventivas con el fin de combatir posibles hechos corruptivos con el accionar de mecanismos que faciliten su prevención, seguimiento y control.</t>
    </r>
  </si>
  <si>
    <r>
      <rPr>
        <b/>
        <sz val="10"/>
        <color theme="1"/>
        <rFont val="Arial"/>
        <family val="2"/>
      </rPr>
      <t>F17+A8:</t>
    </r>
    <r>
      <rPr>
        <sz val="10"/>
        <color theme="1"/>
        <rFont val="Arial"/>
        <family val="2"/>
      </rPr>
      <t xml:space="preserve"> Diseñar acciones para el fortalecimiento, avance y contínuo desarrollo e implementación del MIPG.</t>
    </r>
  </si>
  <si>
    <r>
      <rPr>
        <b/>
        <sz val="10"/>
        <color theme="1"/>
        <rFont val="Arial"/>
        <family val="2"/>
      </rPr>
      <t>F1,F18+A16,A17:</t>
    </r>
    <r>
      <rPr>
        <sz val="10"/>
        <color theme="1"/>
        <rFont val="Arial"/>
        <family val="2"/>
      </rPr>
      <t xml:space="preserve">  Realizar una retroalimentación al usuario a la hora de darle respuestas pocos favorables o devolución de documentos/proceso, en el qué indiqué el porqué de esa respuesta y qué se sugiere realizar posteriormente. </t>
    </r>
  </si>
  <si>
    <r>
      <rPr>
        <b/>
        <sz val="10"/>
        <color theme="1"/>
        <rFont val="Arial"/>
        <family val="2"/>
      </rPr>
      <t xml:space="preserve">D5,D8,D11+A7:  </t>
    </r>
    <r>
      <rPr>
        <sz val="10"/>
        <color theme="1"/>
        <rFont val="Arial"/>
        <family val="2"/>
      </rPr>
      <t>Actualizar, integrar y modular el proceso de gestion documental mediante la implementacion de una herramienta de visualizacion, digitalizacion, control y seguimiento.</t>
    </r>
  </si>
  <si>
    <r>
      <rPr>
        <b/>
        <sz val="10"/>
        <color theme="1"/>
        <rFont val="Arial"/>
        <family val="2"/>
      </rPr>
      <t>D1+A1:</t>
    </r>
    <r>
      <rPr>
        <sz val="10"/>
        <color theme="1"/>
        <rFont val="Arial"/>
        <family val="2"/>
      </rPr>
      <t xml:space="preserve"> Velar por un ambiente labora sano, en el que se promueva la comnicación abierta, oportuna y eficaz, el trabajo en equipo colaboración interdisciplinaria.</t>
    </r>
  </si>
  <si>
    <r>
      <rPr>
        <b/>
        <sz val="10"/>
        <color theme="1"/>
        <rFont val="Arial"/>
        <family val="2"/>
      </rPr>
      <t xml:space="preserve">D15+A7: </t>
    </r>
    <r>
      <rPr>
        <sz val="10"/>
        <color theme="1"/>
        <rFont val="Arial"/>
        <family val="2"/>
      </rPr>
      <t>Fortalecer el buen uso del software orfeo con el fin de siminuir la congestión de trámites y  PQRS en la entidad.</t>
    </r>
  </si>
  <si>
    <r>
      <rPr>
        <b/>
        <sz val="10"/>
        <color theme="1"/>
        <rFont val="Arial"/>
        <family val="2"/>
      </rPr>
      <t xml:space="preserve">D11+A2: </t>
    </r>
    <r>
      <rPr>
        <sz val="10"/>
        <color theme="1"/>
        <rFont val="Arial"/>
        <family val="2"/>
      </rPr>
      <t>Realizar seguimientos a las actividades encaminadas a la promocion de seguridad vial en el marco del programa seguridad vial para la gente</t>
    </r>
    <r>
      <rPr>
        <b/>
        <sz val="10"/>
        <color theme="1"/>
        <rFont val="Arial"/>
        <family val="2"/>
      </rPr>
      <t>.</t>
    </r>
  </si>
  <si>
    <r>
      <rPr>
        <b/>
        <sz val="10"/>
        <color theme="1"/>
        <rFont val="Arial"/>
        <family val="2"/>
      </rPr>
      <t>D16,D21+A15:</t>
    </r>
    <r>
      <rPr>
        <sz val="10"/>
        <color theme="1"/>
        <rFont val="Arial"/>
        <family val="2"/>
      </rPr>
      <t xml:space="preserve"> Fomentar el seguimiento y reroalimentación de los trámites solicitados por los usuarios con el fin de aumentar la confiabilidad, imagen y eficiencia de los procesos frente a la atención al cliente.</t>
    </r>
  </si>
  <si>
    <t>Gestión Gerencial</t>
  </si>
  <si>
    <t>Gestión Comercial</t>
  </si>
  <si>
    <t>Planeación</t>
  </si>
  <si>
    <t>Educación y Seguridad Vial</t>
  </si>
  <si>
    <t>Contravenciones</t>
  </si>
  <si>
    <t>Atención al Ciudadano</t>
  </si>
  <si>
    <t>Registro de Trámites</t>
  </si>
  <si>
    <t>Reeducación al Conductor</t>
  </si>
  <si>
    <t>Gestión del Talento Huamano</t>
  </si>
  <si>
    <t>Gestión Financiera</t>
  </si>
  <si>
    <t>Soporte Jurídico</t>
  </si>
  <si>
    <t>Gestión de Recurdo de Infraestructura - TIC</t>
  </si>
  <si>
    <t>Evaluación y Control</t>
  </si>
  <si>
    <t>Gestión Contractual</t>
  </si>
  <si>
    <t>Sensibilizar 10.000 personas con el uso de la bicicleta como medio de transporte</t>
  </si>
  <si>
    <t>Realizar una (1) campaña para promover  el uso de la bicicleta como medio de  transporte sostenible</t>
  </si>
  <si>
    <t>Disminuir a 48  el numero fallecidos por siniestros viales en los municipios de jurisdicción del Instituto de Tránsito del Atlántico</t>
  </si>
  <si>
    <t>Realizar 17000 operativos de regulación y control con promotores viales en los puntos críticos dentro de municipios de jurisdicción del Institutto de Tránsito del Atlántico.</t>
  </si>
  <si>
    <t>Implemenetar una (1) estartegia de educación vial, urbanismo táctico para niños, niñas y adolescentes</t>
  </si>
  <si>
    <t>Implementar tres (3)  estrategias de  prevención y seguridad vial dirigido a motociclistas, ciclistas y conductores</t>
  </si>
  <si>
    <t>Realizar 4110 operativos de control vial con agentes de transito  en los municipios de jurisdiccion del Instituto de Transito del Atlantico</t>
  </si>
  <si>
    <t>Demarcación de 600km de vías secundarias en el departamento</t>
  </si>
  <si>
    <t>Instalación de 2500 señales verticales en los municipios de jurisdicción del Instituto de Tránsito del atlántico,</t>
  </si>
  <si>
    <t>Mantener 15 Cámaras de control de velocidad para la prevención de accidentes en las vias, instaladas en los municipios de jurisdicción del Institutto de Tránsito del atlántico</t>
  </si>
  <si>
    <t>Incrementar a 45,6 el índice de la Política de servicio al ciudadano</t>
  </si>
  <si>
    <t>Implementar una (1) estrategía de gestión comercial y redes sociales</t>
  </si>
  <si>
    <t>Adecuar una (1) sede operativa del Institutto de Tránsito del Atlántico</t>
  </si>
  <si>
    <t>Actualizar el sistema de trámites virtuales del Instituto de Tránsito del Atlántico (4 trámites nuevos)</t>
  </si>
  <si>
    <t>Actualizar un (1) software de gestión docuemtal del Instituto de T´ransito del Atlántico</t>
  </si>
  <si>
    <t>Digitalizar 12000 expedientes del parque automotor del Instituto de Tránsito del Atlántico</t>
  </si>
  <si>
    <t>Implementar una (1) estrategia movil de oferta de servicios en los municipios de jurisdicción del Instituto de Transito del Atlantico</t>
  </si>
  <si>
    <t>F1,F7,F8,F10,F11,F18+O8,O9,O11,O17,O18:  Mantener un progrmama de capacitación para los trabajdores de manera regular, que incluya un enfoque en el manejo de herramientas tecnológicas y espacios de formación por parte de funcionarios con mayor experiencia, para promover la gestión de la información cómo voceros a través de difusión de sus experiencias, vivencias y conocimientos adquiridos en las áreas abordadas, con el fin de fortalecer y enrriquecer conocimientos para el beneficio de la entidad.</t>
  </si>
  <si>
    <t>F3,F4,F6,F13+O1: Fortalcer la gestión del talento humano mediante la implementación y seguimiento de acciones, estímulos y rutas enfocadas en la creación de un ambiente cómodo con el fin de mejorar la productividad de los funcionarios, mitigando el estrés laboral.</t>
  </si>
  <si>
    <t>F10+A11:  Fortalecer la implementación control y seguimiento a las politicas en materia de Seguridad Digital.</t>
  </si>
  <si>
    <t xml:space="preserve">Programa de Transparencia y Ética Pública </t>
  </si>
  <si>
    <t>Seguimientos</t>
  </si>
  <si>
    <r>
      <rPr>
        <b/>
        <sz val="10"/>
        <color theme="0"/>
        <rFont val="Arial"/>
        <family val="2"/>
      </rPr>
      <t xml:space="preserve">Componente 1: Gestión del Riesgo de Corrupción </t>
    </r>
    <r>
      <rPr>
        <b/>
        <sz val="11"/>
        <color theme="0"/>
        <rFont val="Arial"/>
        <family val="2"/>
      </rPr>
      <t xml:space="preserve">- Seguimiento Mapa de Riesgos de Corrupción
</t>
    </r>
  </si>
  <si>
    <t>31/121/2025</t>
  </si>
  <si>
    <t xml:space="preserve">Subcomponentes / Procesos </t>
  </si>
  <si>
    <t xml:space="preserve">Actividades </t>
  </si>
  <si>
    <t>Meta o Producto</t>
  </si>
  <si>
    <t xml:space="preserve">Responsable </t>
  </si>
  <si>
    <t xml:space="preserve">Fecha Programada </t>
  </si>
  <si>
    <t xml:space="preserve">Act.Programas </t>
  </si>
  <si>
    <t>Act.Cumplidas</t>
  </si>
  <si>
    <t xml:space="preserve">% de Avance </t>
  </si>
  <si>
    <t xml:space="preserve">Observación </t>
  </si>
  <si>
    <t xml:space="preserve">Politica de Administración del Riesgo </t>
  </si>
  <si>
    <t>Socializar y difundir la Política de Riesgos de la Entidad</t>
  </si>
  <si>
    <t>Dos (2) Comunicaciones internas para difundir política de administración de riesgos.</t>
  </si>
  <si>
    <t>Jefe Oficina Asesora de Planeación</t>
  </si>
  <si>
    <t>30/04/2025 - 30/09/2025</t>
  </si>
  <si>
    <t xml:space="preserve">Construcción del Mapa de Riesgos de
Corrupción
</t>
  </si>
  <si>
    <t>Actualizar los riesgos de corrupción de la entidad aplicando la metodología de identificación establecida en la Guía de administración del riesgo del DAFP.</t>
  </si>
  <si>
    <t>Riesgos Ajustados y actualizados</t>
  </si>
  <si>
    <t xml:space="preserve">Jefe Oficina Asesora de Planeación - Líderes o Responsables de Procesos </t>
  </si>
  <si>
    <t xml:space="preserve">Valorar los riesgos de corrupción con sus causas y controles, estableciendo actividades de control eficaces para mitigar el riesgo. </t>
  </si>
  <si>
    <t xml:space="preserve">Riesgos Valorados </t>
  </si>
  <si>
    <t>Revisar y actualizar la Matriz de Riesgos por procesos</t>
  </si>
  <si>
    <t>Matriz de Riesgos</t>
  </si>
  <si>
    <t xml:space="preserve">Consulta y divulgación
</t>
  </si>
  <si>
    <t>Socializar ante el Comité Institucional de Gestión y Desempeño el Programa de Transparencia y Ética Pública, incluyendo el mapa de riesgos de corrupción, para su respectiva aprobación.</t>
  </si>
  <si>
    <t>Programa de Transparencia y Etica Pública. Gestión de Riesgos de Corrupción/Mapa de Riesgos de Corrupción  aprobado por el Comite de Gestión y Desempeño Instiucional de la SED</t>
  </si>
  <si>
    <t xml:space="preserve">Publicar en la Pagina Web de la Entidad el Mapa de Riesgo de corrupción </t>
  </si>
  <si>
    <t>Un (1) Mapa de Riesgos de Corrupción definitivo publicado</t>
  </si>
  <si>
    <t xml:space="preserve">Divulgar   por diferentes medios el Programa de Transparencia y Etica Pública -PTEP a sus grupos de valor y a la ciudadanía. </t>
  </si>
  <si>
    <t>Se realizara minimo 1 divulgación por cada versión del PTEP, utilizando diferentes medios de comunicación  como (web, intranet, correo electrónico o comunicaciones) para divulgar el PTEP</t>
  </si>
  <si>
    <t>Monitoreo y Revisión</t>
  </si>
  <si>
    <t xml:space="preserve">Realizar monitoreo a los controles y actividades establecidas para cada riesgo de corrupción, según la matriz de Riesgos de la entidad. </t>
  </si>
  <si>
    <t>Tres (3) monitoreos cuatrimestral /autocontrol anuales a los riesgos de corrupción</t>
  </si>
  <si>
    <t>30/04/2025
31/08/2025
31/12/2025</t>
  </si>
  <si>
    <t xml:space="preserve">Seguimiento
</t>
  </si>
  <si>
    <t xml:space="preserve">Realizar auditoria interna para verificar y evaluar el cumplimiento de las acciones establecida del PTEP, incluyendo la Evaluación a la Gestión de Riesgo de Corrupción. </t>
  </si>
  <si>
    <t xml:space="preserve">Auditoria Realizada </t>
  </si>
  <si>
    <t>Jefe Oficina de Control Interno</t>
  </si>
  <si>
    <t>Programa de Transparencia y Ética Pública</t>
  </si>
  <si>
    <t xml:space="preserve">Componente 1: Gestión del Riesgo de Corrupción - Canales de Denuncia
</t>
  </si>
  <si>
    <t>Acción Estratégica Canales de Denuncia</t>
  </si>
  <si>
    <t>Consolidar en los informes mensuales de PQRSD el reporte de las denuncias por temas de corrupción ingresadas a la entidad a través de los canales dispuestos por el entidad ( Sistema de PQRSD, Correo electronico, Linea telefonica, Presencial)</t>
  </si>
  <si>
    <t>Doce (12) informes en el año iniciando en diciembre del año inmediatamente anterior hasta el mes de noviembre del año en curso.</t>
  </si>
  <si>
    <t>Subdirector Administrativo y financiero</t>
  </si>
  <si>
    <t>01/02/2025 al 31/12/2025</t>
  </si>
  <si>
    <t>Desarrollar campañas dirigidas a la ciudadanía para dar a conocer los mecanismos con los que cuenta la Entidad para realizar denuncias.</t>
  </si>
  <si>
    <t>Dos (2) Comunicaciones internas para difundir los Canales de Denuncia y guia de protección al denunciante por los diferentes medios y canales institucionales.</t>
  </si>
  <si>
    <t xml:space="preserve">Realizar seguimiento a la accesibilidad de los canales de atención habilitados y dispuestos por parte de la entidad para la ciudadanía </t>
  </si>
  <si>
    <t>Informe de Seguimientos</t>
  </si>
  <si>
    <t>Oficina Asesora de Planeación - Profesional Universitario Oficina de Sistemas</t>
  </si>
  <si>
    <t>31/07/2025 - 31/12/2025</t>
  </si>
  <si>
    <t>1. Seguimiento</t>
  </si>
  <si>
    <t>2. Seguimiento</t>
  </si>
  <si>
    <t>3. Seguimiento</t>
  </si>
  <si>
    <t xml:space="preserve">COMPONENTE 1. ADMINISTRACION DE RIESGOS / 1.3 MEDIDAS DE DEBIDA DILIGENCIA Y PREVENCIÓN DE LAVADO DE ACTIVOS
</t>
  </si>
  <si>
    <t xml:space="preserve">Identificacion de los  riesgos que presenta la entidad </t>
  </si>
  <si>
    <t>Mapa de Riesgos Ajustados y actualizados con los riesgos LAFT</t>
  </si>
  <si>
    <t>Socializar la Cultura en prevención del lavado de activos y financiación del Terrorismo y FP dentro deL Instituto de Transito del Atlántico con la Debida diligencia.</t>
  </si>
  <si>
    <t>Campaña realizada</t>
  </si>
  <si>
    <t>Jefe Oficina Asesora de Planeación - Scretario General</t>
  </si>
  <si>
    <t>Determinar a la persona que se encarga de gestionar el Sistema de Administración de Riesgo de Lavado de Activos y Financiación del Terrorismo (SARLAFT)</t>
  </si>
  <si>
    <t xml:space="preserve">Oficial de Cumplimiento principal y/o Suplente, o Persona encargada del SARLAFT  y Financiación de Proliferación de armas de destrucción masiva </t>
  </si>
  <si>
    <t>Comité Directivo - Comité Institucional de Gestión y Desempeño</t>
  </si>
  <si>
    <t xml:space="preserve">Construcción del plan de trabajo para adaptar  y/o desarrollar la debida diligencia
</t>
  </si>
  <si>
    <t xml:space="preserve">Realizar un plan de implementación para  la prevención, gestión y administración de riesgos de lavado de activos, financiación del terrorismo y proliferación de armas incluidos los reportes de operaciones sospechosas a la Unidad de Información y Análisis Financiero de Colombia-UIAF, consultas en las listas restrictivas a las personas juridicas, debida diligencia y otras medidas específicas que defina el Gobierno Nacional dentro del año siguiente a la expedición de la Ley 2195 de 2022 </t>
  </si>
  <si>
    <t xml:space="preserve">Documento del 
plan </t>
  </si>
  <si>
    <t>Determinar y actualizar las bases abiertas a ser consultadas dentro del proceso de vinculación de contrapartes para una Debida Diligencia dentro del SARLAFT</t>
  </si>
  <si>
    <t xml:space="preserve">Herramientas de Bases abiertas para consulta al interior del Instituto de Transito del Atlántico. </t>
  </si>
  <si>
    <t xml:space="preserve">Jefe Oficina Asesora de Planeación - </t>
  </si>
  <si>
    <t>Gestión de la debida diligencia</t>
  </si>
  <si>
    <t xml:space="preserve">Inclusión de la debida diligencia de la lista de chequeo del formato SARLAFT, como requisito en la  vinculación de las contrapartes. </t>
  </si>
  <si>
    <t xml:space="preserve">Lista de Chequeo dentro de la vinculación de terceros en el Transito del Atlántico. </t>
  </si>
  <si>
    <t>1 Seguimientos</t>
  </si>
  <si>
    <t>2 Seguimientos</t>
  </si>
  <si>
    <t>3 Seguimientos</t>
  </si>
  <si>
    <t xml:space="preserve">COMPONENTE  2. REDES  Y ARTICULACION / 2.1. Acción estratégica Redes Internas / 2.2 Acción estratégica Redes Externas
</t>
  </si>
  <si>
    <t>Acción estratégica Redes Internas</t>
  </si>
  <si>
    <t>Identificar las redes internas - Equipos de gestion y desempeño institucional relacionados con los contenidos del Programa de Transparencia y Etica Pública</t>
  </si>
  <si>
    <t>Matriz  con identificacion de las redes internas - Equipos de gestión y desempeño institucional</t>
  </si>
  <si>
    <t>Lideres de componentes y acciones estratégicas del Programa de Transparencia y Etica Pública</t>
  </si>
  <si>
    <t>Acción estratégica Redes Externas</t>
  </si>
  <si>
    <t xml:space="preserve">Identificar las redes externas - Inventario Unico de Instancias de reporte del Transito del Atlántico. </t>
  </si>
  <si>
    <t>Matriz   inventario unico de Instancias de Reporte</t>
  </si>
  <si>
    <t>COMPONENTE 3. MODELO ESTADO ABIERTO / 3.1 ACCESO A LA INFORMACION PÚBLICA, TRANSPARENCIA Y USO DE DATOS ABIERTOS</t>
  </si>
  <si>
    <t xml:space="preserve">Lineamientos de Transparencia Activa
 </t>
  </si>
  <si>
    <t>Revisar y actualizar permanentemente la información en el portal web de la Entidad, según corresponda a cada área, de acuerdo con lo estipulado en la Ley 1712 de 2014, la resolución reglamentaria 1519 de 2020 y las recomendaciones de la Oficina de Control Interno.</t>
  </si>
  <si>
    <t>Portal Web de la entidad actualizado al 100%</t>
  </si>
  <si>
    <t>Oficina Asesora de Planeación</t>
  </si>
  <si>
    <t>30/06/2025 - 31/12/2025</t>
  </si>
  <si>
    <t>Revisar, actualizar y publicar permanentemente la información en el Menú Transparencia y Acceso a la Información, según corresponda a las funciones de cada área y teniendo en cuenta lo estipulado en la Ley 1712 de 2014, la resolución reglamentaria 1519 de 2020 y  hacer las actualizaciones necesarias para el cumplimiento de los criterios de accesibilidad de la resolución 1519 de 2020 de la Función Pública y las recomendaciones de la Oficina de Control Interno.</t>
  </si>
  <si>
    <t xml:space="preserve">Menu de Transparencia Acceso a la información actualizado - Correo electrónico solicitando las actualizaciones o mesas de trabajo para revisar los criterios de cumplimiento </t>
  </si>
  <si>
    <t>Elaboración los Instrumentos de Gestión de la Información.</t>
  </si>
  <si>
    <t xml:space="preserve">Continuar con el proceso de actualización del Registro o Inventario de Activos de Información en el Menú de “Transparencia y Acceso a la Información Pública” </t>
  </si>
  <si>
    <t>Registro de Inventario de Activos de Información actualizado.</t>
  </si>
  <si>
    <t>Profesional Universitario oficina de sistemas</t>
  </si>
  <si>
    <t xml:space="preserve">Mantener actualizado el Esquema de Publicación de Información en el Menú de “Transparencia y Acceso a la Información Pública” </t>
  </si>
  <si>
    <t>Esquema de Publicación de Información actualizado.</t>
  </si>
  <si>
    <t>Líderes de Procesos - Profesional Universitario Oficina de Sistemas</t>
  </si>
  <si>
    <t>Criterio Diferencial de Accesibilidad</t>
  </si>
  <si>
    <t>Generar contenidos con características de accesibilidad para la población con alguna discapacidad auditiva y/o visual.</t>
  </si>
  <si>
    <t>Contenidos generados que permitan el uso de la sede virtual del ITA a las personas con dificultad auditiva y/o visual.</t>
  </si>
  <si>
    <t>31/03/2025 - 31/12/2025</t>
  </si>
  <si>
    <t xml:space="preserve">Monitoreo del Acceso a la Información Pública
</t>
  </si>
  <si>
    <t>Publicar trimestralmente el informe de solicitudes de acceso a información, en el Menú de “Transparencia y Acceso a Información Pública”</t>
  </si>
  <si>
    <t xml:space="preserve">Publicaciones trimestrales. </t>
  </si>
  <si>
    <t>Líder del Proceso - Profesional Universitario Oficina de Sistemas</t>
  </si>
  <si>
    <t>31/03/2025 - 30/06/2025 - 30/09/2025 - 31/12/2025</t>
  </si>
  <si>
    <t xml:space="preserve">Monitorear y socializar el cumplimiento y resultado de la matriz ITA (Índice de Transparencia Activa) de la Procuraduría General de la Nación, de acuerdo con la Ley de Transparencia y acceso a la información. </t>
  </si>
  <si>
    <t xml:space="preserve">Matriz de seguimiento anual  </t>
  </si>
  <si>
    <t>Apertura de datos para los ciudadanos y grupos de interés</t>
  </si>
  <si>
    <t>Actualizar información y publicar nuevos datos abiertos que generen valor a la gestión, información de tramites en los servicos y el desempeño institucional del Transito del Atlántico en la página web institucional</t>
  </si>
  <si>
    <t>100% Datos abiertos identificados en la entidad publicados en el Link transparencia institucional y portales de datos abiertos Nacional y Departamental</t>
  </si>
  <si>
    <t>Apertura de Información Presupuestal, Institucional y de Resultados</t>
  </si>
  <si>
    <t>Generar y/o  publicar productos comunicativos relacionados a los resultados de la ejecución financiera de la entidad. ( informe de jecución presupuestal)</t>
  </si>
  <si>
    <t>100% de productos comunicativos elaborados y/o publicados por demanda, sobre la ejecución financiera de la Entidad, buscando la fácil comprensión de los resultados presentados por parte de la comunidad.</t>
  </si>
  <si>
    <t>Subdirector administrativo y financiero - Profesional Universitario Oficina de Sistemas</t>
  </si>
  <si>
    <t>COMPONENTE 3. MODELO ESTADO ABIERTO / 3.2 PARTICIPACION CIUDADANA Y RENDICION DE CUENTAS</t>
  </si>
  <si>
    <t xml:space="preserve"> Información de calidad y en lenguaje comprensible
 </t>
  </si>
  <si>
    <t>Consolidad y divulgar información de la gestión institucional a los grupos de interés (externos e internos), mediante los canales y herramientas de comunicación disponibles.</t>
  </si>
  <si>
    <t>100% de Informes de gestión y documentos publicados en el Menu de transparencia.</t>
  </si>
  <si>
    <t xml:space="preserve">Mantener actualizada la sección de noticias del portal web del ITA. </t>
  </si>
  <si>
    <t xml:space="preserve">Sección de Noticias actualizada en el portal web </t>
  </si>
  <si>
    <t>01/02/2025 - 31/12/2025</t>
  </si>
  <si>
    <t xml:space="preserve">Utilizar las redes sociales para dar a conocer la gestión realizada por el ITA. </t>
  </si>
  <si>
    <t xml:space="preserve">Redes sociales utilizadas para dar a conocer la gestión del ITA.  </t>
  </si>
  <si>
    <t xml:space="preserve">Subdirección de seguridad vial </t>
  </si>
  <si>
    <t xml:space="preserve">Elaborar informes para determinar el resultado del avance en la ejecución del Plan Estratégico por dependencias y publicarlos en el portal web del ITA. para la rendición de cuentas a la ciudadania con un lenguaje sencillo y claro. </t>
  </si>
  <si>
    <t xml:space="preserve">Documento Informe de avance del Plan Estratégico. </t>
  </si>
  <si>
    <t xml:space="preserve">Diálogo de doble vía con la ciudadanía y sus organizaciones
</t>
  </si>
  <si>
    <t xml:space="preserve">Realizar  Reunión Pública Preparatoria para la Audiencia de Rendición de Cuentas con los diferentes usuarios de la entidad </t>
  </si>
  <si>
    <t xml:space="preserve">Realizar diálogos ciudadanos con diferentes grupos de interés y ciudadanía en general en el marco de la reunión 
pública preparatoria </t>
  </si>
  <si>
    <t xml:space="preserve">Director </t>
  </si>
  <si>
    <t>Realizar acciones de divulgación y promoción de la Rendición de Cuentas de la Entidad a traves de medios de comunicación masivos</t>
  </si>
  <si>
    <t xml:space="preserve">Promoción de la Audiencia Publica </t>
  </si>
  <si>
    <t xml:space="preserve">Realizar  Audiencia Pública  para interactuar con los  ciudadanos e informar la Gestión Institucional desarrollada por medio presencial y/o virtual </t>
  </si>
  <si>
    <t xml:space="preserve">Audiencia Pública realizada </t>
  </si>
  <si>
    <t>Responsabilidad en la cultura de la rendición y petición de cuentas</t>
  </si>
  <si>
    <t>Elaborar y publicar el Informe de Gestión y Rendición de Cuentas de la entidad de la vigencia anterior.</t>
  </si>
  <si>
    <t>Un (1) documento correspondiente a la Rendición de Cuentas de la entidad</t>
  </si>
  <si>
    <t>COMPONENTE 3. MODELO ESTADO ABIERTO / 3.3 INTEGRIDAD PUBLICA</t>
  </si>
  <si>
    <t xml:space="preserve">Programas Gestión de Integridad </t>
  </si>
  <si>
    <t xml:space="preserve">Garantizar la divulgación del Código de integridad y líneas de denuncia en los diferentes medios de comunicación interna </t>
  </si>
  <si>
    <t xml:space="preserve">Realizar la Socialización del Código de Integridad y mecanismos de denuncia en medios de información del ITA. </t>
  </si>
  <si>
    <t>Subdirección Administrativa y financiera - Profesional de Talento Humano</t>
  </si>
  <si>
    <t>Promoción de la integridad en los grupos de interés</t>
  </si>
  <si>
    <t>Garantizar la inclusión del Código de integridad del ITA dentro de los procesos de Inducción y Reinducción programados para la vigencia</t>
  </si>
  <si>
    <t>Realizar la divulgación del Código de integridad del ITA, dentro de los procesos de Inducción y Reinducción programados para la vigencia</t>
  </si>
  <si>
    <t>Secretaria General - Proceso Talento Humano</t>
  </si>
  <si>
    <t>Garantizar la divulgación de Código de integridad mediante diferentes estrategias, en todos los niveles entidad.</t>
  </si>
  <si>
    <t xml:space="preserve">Realizar 2 actividades de formación y/o sensibilización sobre el código de integridad adoptado en el  ITA. </t>
  </si>
  <si>
    <t xml:space="preserve"> Gestión preventiva de 
conflicto de interés</t>
  </si>
  <si>
    <t xml:space="preserve">Elaborar la política  de conflicto de intereses del ITA. </t>
  </si>
  <si>
    <t>Realizar un (1) documento politica conflicto de interés en el ITA.</t>
  </si>
  <si>
    <t>Medición de la apropiación de la Cultura Íntegra en ITA.</t>
  </si>
  <si>
    <t>Realizar seguimiento al nivel de apropiación del Código de Integridad,  la gestión preventiva de los conflictos de interés y actividades asociadas al proceso de divulgación,   en los servidores públicos del ITA.</t>
  </si>
  <si>
    <t>Realizar una medición mediante la elaboración y aplicación de un instrumento a los servidores públicos del ITAI, de manera que se evidencie el avance de la apropiación del Código de Integridad reflejado en la Cultura de Valores del ITA.</t>
  </si>
  <si>
    <t xml:space="preserve">Participación en las estrategias nacionales de Integridad
</t>
  </si>
  <si>
    <t>Garantizar la divulgación de invitaciones y de actividades de capacitación propuestas por las entidades competentes como la Secretaría de Transparencia de la presidencia de la República,  y servidores y funcionarios del ITA a quien se dirigen.</t>
  </si>
  <si>
    <t>Realizar la divulgación por los diferentes medios de comunicación interno de invitaciones y de actividades de capacitación propuestas por la Secretaría de Transparencia de la Presidencia de la República,  servidores y funcionarios del ITA.</t>
  </si>
  <si>
    <t>1 Seguimiento</t>
  </si>
  <si>
    <t>2 Seguimiento</t>
  </si>
  <si>
    <t>3 Seguimiento</t>
  </si>
  <si>
    <t xml:space="preserve">COMPONENTE 4.INICIATIVAS ADICIONALES / 4.1 MEJORA EN LA ATENCIÓN Y SERVICIO A LA CIUDADANÍA
</t>
  </si>
  <si>
    <t>Relacionamiento con el Ciudadano</t>
  </si>
  <si>
    <t xml:space="preserve">Realizar una campaña y/o estrategia de comunicación para el público interno y externo, en los temas de carta de Trato Digno a los usuarios y  promoción el uso de los canales de atención para la ciudadanía.  </t>
  </si>
  <si>
    <t xml:space="preserve">Realizar mínimo 3 actividades comunicativas interna y externa en el año para sensibilizar y socializar al público objetivo la carta de Trato Digno a los usuarios y los canales de atención. </t>
  </si>
  <si>
    <t>acción discciplinaria, fases de Instrucción y  Juzgamient.</t>
  </si>
  <si>
    <t>Redacción y ortografia</t>
  </si>
  <si>
    <t>80131502</t>
  </si>
  <si>
    <t>Arrendamiento de instalaciones comerciales o industriales</t>
  </si>
  <si>
    <t>1</t>
  </si>
  <si>
    <t>700</t>
  </si>
  <si>
    <t>CCE-16</t>
  </si>
  <si>
    <t>Contratos</t>
  </si>
  <si>
    <t>CO-ATL-08001</t>
  </si>
  <si>
    <t>JAIRO HERNANDEZ</t>
  </si>
  <si>
    <t>3713000</t>
  </si>
  <si>
    <t>jhernandez@transitodelatlantico.gov.co</t>
  </si>
  <si>
    <t>80111607</t>
  </si>
  <si>
    <t>PRESTACIÓN DE SERVICIOS PROFESIONALES Y DE APOYO A LA GESTION EN LA OFICINA DE CONTRATACIÓN DEL INSTITUTO DE TRANSITO DEL ATLÁNTICO, PARA BRINDAR ACOMPAÑAMIENTO EN DICHA DEPENDENCIA</t>
  </si>
  <si>
    <t>11</t>
  </si>
  <si>
    <t>CYNTHIA MERCADO</t>
  </si>
  <si>
    <t>PRESTACIÓN DE APOYO A LA GESTIÓN A LA OFICINA DE CONTRATACIÓN DEL INSTITUTO DE TRANSITO DEL ATLÁNTICO</t>
  </si>
  <si>
    <t>80111600</t>
  </si>
  <si>
    <t>PRESTACIÓN DE SERVICIOS PROFESIONALES A LA OFICINA ASESORA DE PLANEACIÓN MEDIANTE EL SEGUIMIENTO A LOS PLANES DE ACCIÓN, MANTENIMIENTO AL SISTEMA DE GESTIÓN DE CALIDAD ISO 9001:2015, SEGUIMIENTO AL PLAN DE DESARROLLO Y AL MODELO INTEGRADO DE PLANEACIÓN Y GESTIÓN DE LA ENTIDAD.</t>
  </si>
  <si>
    <t>ALIX ARRIETA ACOSTA</t>
  </si>
  <si>
    <t>PRESTACIÓN DE SERVICIOS PROFESIONALES AL AREA DE SISTEMAS DEL INSTITUTO DE TRÁNSITO DEL ATLANTICO PARA LA SOLUCIÓN DE REQUERIMIENTOS TECNOLÓGICOS EN LAS SEDES DE BARRANQUILLA Y BARANOA</t>
  </si>
  <si>
    <t>PRESTACION DE SERVICIOS PROFESIONALES A LA OFICINA ASESORA DE PLANEACION PARA EL APOYO EN EL DIAGNOSTICO, DISENO, IMPLEMENTACION Y MEDICION DEL MODELO INTEGRADO DE PLANEACION Y GESTION MIPG.</t>
  </si>
  <si>
    <t>PRESTACION DE SERVICIOS PROFESIONALES A LA OFICINA ASESORA DE PLANEACION EN LA ACTUALIZACIÓN E IMPLEMENTACIÓN DEL MODELO ESTÁNDAR DE CONTROL INTERNO – MECI Y EL SISTEMA ÚNICO DE INFORMACIÓN DE TRAMITES - SUIT, TENIENDO EN CUENTA SU ARTICULACIÓN CON EL MODELO INTEGRADO DE PLANEACIÓN Y GESTIÓN – MIPG</t>
  </si>
  <si>
    <t>PRESTACIÓN DE SERVICIOS PROFESIONALES A LA OFICINA ASESORA DE PLANEACIÓN PARA EL DIAGNÓSTICO, DISEÑO, IMPLEMENTACIÓN Y MEDICIÓN DEL MODELO INTEGRADO DE PLANEACIÓN Y GESTIÓN MIPG Y LA ORGANIZACIÓN DEL BANCO DE PLANES, PROGRAMAS Y PROYECTOS DEL INSTITUTO DE TRÁNSITO DEL ATLÁNTICO.</t>
  </si>
  <si>
    <t>PRESTACIÓN DE SERVICIOS PROFESIONALES A LA OFICINA ASESORA DE PLANEACIÓN EN LA IMPLEMENTACIÓN, DIAGNOSTICO, EVALUACIÓN Y DESARROLLO DE AUDITORIAS PARA EL PROCESO DE CERTIFICACION ISO 9001:2015</t>
  </si>
  <si>
    <t>80111604</t>
  </si>
  <si>
    <t>PRESTACIÓN DE SERVICIOS DE APOYO A LA GESTIÓN DE LA OFICINA ASESORA DE PLANEACIÓN EN EL DISEÑO, FORMULACIÓN Y GESTIÓN DE PROYECTOS.</t>
  </si>
  <si>
    <t>PRESTACIÓN DE SERVICIOS DE APOYO A LA GESTION EN LA OFICINA ASESORA DE PLANEACIÓN BRINDANDO ACOMPAÑAMIENTO EN LA IDENTIFICACIÓN E IMPLEMENTACIÓN DE MEJORAS A LA INFRAESTRUCTURA TECNOLÓGICA DE LA ENTIDAD.</t>
  </si>
  <si>
    <t>CONTRATAR AUDITORIA EXTERNA DEL SISTEMA DE GESTION DE CALIDAD BAJO LA NORMA ISO 9001.2015, POR PARTE DEL ENTE CERTIFICADOR</t>
  </si>
  <si>
    <t>25172600; 55121700; 82121500; 43212100</t>
  </si>
  <si>
    <t>ELABORACIÓN Y SUMINISTRO DE PLACAS PARA VEHÍCULOS QUE POR MATRICULA INICIAL O POR REPOSICIÓN, DUPLICADOS, RADICADOS DE CUENTA Y CAMBIOS DE PLACAS SEAN REQUERIDAS POR EL INSTITUTO DE TRÁNSITO DEL ATLÁNTICO Y LA PRESTACIÓN DE SERVICIOS DE IMPRESIÓN DE LICENCIAS DE TRÁNSITO, LICENCIAS DE CONDUCCIÓN, TARJETAS DE REGISTRO INCLUIDO LOS INSUMOS NECESARIOS Y RECURSOS PARA LA CORRECTA IMPRESIÓN Y FUNCIONAMIENTO DE LAS MISMAS E IMPRESIÓN MASIVA DE DOCUMENTOS</t>
  </si>
  <si>
    <t>CCE-06</t>
  </si>
  <si>
    <t>Prestación de servicios de apoyo a la gestión de la su dirección administrativa y financiera mediante la ejecución de actividades comerciales y atención a los usuarios de la entidad, visitas a concesionarios, escuelas de conducción y captación de clientes en general</t>
  </si>
  <si>
    <t>2</t>
  </si>
  <si>
    <t>10</t>
  </si>
  <si>
    <t xml:space="preserve">PRESTACION DE SERVICIOS DE APOYO A LA GESTION DE LA SUBDIRECCION ADMINISTRATIVA Y FINANCIERA EN LAS ACTIVIDADES RELACIONADAS CON LA GESTION DOCUMENTAL, ARCHIVO Y CORRESPONDENCIA </t>
  </si>
  <si>
    <t>jhernandez@transtitodelatlantico.gov.co</t>
  </si>
  <si>
    <t>80111605</t>
  </si>
  <si>
    <t>PRESTACION DE SERVICIOS PROFESIONALES A LA SUBDIRECCION ADMINISTRATIVA Y FINANCIERA DEL ITA, PARA FORTALECER EL PROCESO DE CONTABILIDAD Y TESORERIA DE LA ENTIDAD</t>
  </si>
  <si>
    <t xml:space="preserve">PRESTACION DE SERVICIOS DE APOYO A LA GESTION DE LA SUBDIRECCION ADMINISTRATIVA Y FINANCIERA DEL ITA, PARA FORTALECER LOS NIVELES DE SERVICIO MEDIANTE LA EJECUCION DE ACCIONES ENCAMINADAS A LA SATISFACCION DEL USUARIO </t>
  </si>
  <si>
    <t>PRESTACIÓN DE SERVICIOS PROFESIONALES PARA BRINDAR ACOMPAÑAMIENTO A LA SUBDIRECCIÓN ADMINISTRATIVA Y FINANCIERA MEDIANTE LA EJECUCION DE ACTIVIDADES DE SERVICIO AL CLIENTE, ARCHIVO, CORRESPONDENCIA, EL SEGUIMIENTO Y CONTROL DE LAS PETICIONES, QUEJAS Y RECLAMOS, Y LAS DEMAS ACTIVIDADES QUE LE SEAN ASIGNADAS.</t>
  </si>
  <si>
    <t>43231503</t>
  </si>
  <si>
    <t>PRESTACIÓN DE SERVICIOS DIGITALES CONEXOS A LA PLATAFORMA DE TRÁMITES DEL INSTITUTO DE TRÁNSITO DEL ATLÁNTICO</t>
  </si>
  <si>
    <t>ADQUISICION DE LAS POLIZAS DE SEGUROS TODO RIESGO DAÑOS MATERIALES, RESPONSABILIDAD CIVIL DE SERVIDORES PUBLICOS, RESPONSABILIDAD CIVIL EXTRACONTRACTUAL, INFIDELIDAD DE RIESGOS FINANCIEROS, MANEJO GLOBAL Y AUTOMOVILES COLECTIVAS, REQUERIDAS PARA LA ADECUADA PROTECCION DE LOS BIENES E INTERESES PATRIMONIALES DEL INSTITUTO DE TRANSITO DEL ATLANTICO.</t>
  </si>
  <si>
    <t>72102103</t>
  </si>
  <si>
    <t>SERVICIO DE CONTROL DE PLAGAS Y DESCONTAMINACION PARA LAS SEDES DE LA ENTIDAD.</t>
  </si>
  <si>
    <t>CCE-10</t>
  </si>
  <si>
    <t>42203704</t>
  </si>
  <si>
    <t>ADQUISICION DE TONERES  PARA LAS SEDES DEL TRANSITO DEL ATLANTICO.</t>
  </si>
  <si>
    <t>CCE-99</t>
  </si>
  <si>
    <t>92101501</t>
  </si>
  <si>
    <t>CONTRATAR EL SERVICIO DE VIGILANCIA Y SEGURIDAD PRIVADA PARA LAS SEDES DEL INSTITUTO DE TRANSITO DEL ATLANTICO.</t>
  </si>
  <si>
    <t>76111500</t>
  </si>
  <si>
    <t>SERVICIOS GENERALES Y DE ASEO PARA LAS SEDES DEL INSTITUTO DE TRANSITO DEL ATLANTICO</t>
  </si>
  <si>
    <t>14111500</t>
  </si>
  <si>
    <t>SUMINISTRO DE ELEMENTOS PAPELERÍA Y ÚTILES DE OFICINA PARA LAS DISTINTAS SEDES DEL INSTITUTO DE TRÁNSITO DEL ATLÁNTICO.</t>
  </si>
  <si>
    <t>5</t>
  </si>
  <si>
    <t>CCE-07</t>
  </si>
  <si>
    <t>SUMINISTRO DE ELEMENTOS DE ASEO, LIMPIEZA Y CAFETERÍA PARA LAS DISTINTAS SEDES DEL INSTITUTO DE TRÁNSITO DEL ATLÁNTICO.</t>
  </si>
  <si>
    <t>72151200</t>
  </si>
  <si>
    <t>SERVICIO DE MANTENIMIENTO PREVENTIVO Y CORRECTIVO DE LAS PLANTAS ELECTRICAS DEL INSTITUTO DE TRANSITO DEL ATLANTICO</t>
  </si>
  <si>
    <t>SERVICIO DE MANTENIMIENTO PREVENTIVO Y CORRECTIVO DE LOS AIRES ACONDICIONADOS DEL INSTITUTO DE TRANSITO DEL ATLANTICO</t>
  </si>
  <si>
    <t>78102200</t>
  </si>
  <si>
    <t>SERVICIO DE MENSAJERÍA LOCAL, REGIONAL Y NACIONAL DE LOS DOCUMENTOS (NOTIFICACIONES, COMPARENDOS, TRASLADOS DE CUENTA Y CORRESPONDENCIA EN GENERAL) QUE NECESITEN SER ENVIADOS POR EL INSTITUTO DE TRÁNSITO DEL ATLÁNTICO.</t>
  </si>
  <si>
    <t>PRESTACION DE SERVICIOS DE APOYO A LA GESTION DE LA SUBDIRECCION ADMINISTRATIVA Y FINANCIERA MEDIANTE LA EJECUCION DE ACTIVIDADES DE INFORMACION Y ATENCION A LOS USUARIOS DE LA ENTIDAD.</t>
  </si>
  <si>
    <t>43231513</t>
  </si>
  <si>
    <t>SERVICIO DE ACTUALIZACIÓN REMOTA DEL SISTEMA SIIAFE, EN EL MODULO DE LIQUIDACIÓN DE NOMINA ELECTRONICA Y ASISTENCIA TÉCNICA PARA LA INTEGRACIÓN DEL WEB SERVICE DE TRAMITES CON SIIAFE</t>
  </si>
  <si>
    <t xml:space="preserve">PRESTACION DE SERVICIOS DE APOYO A LA GESTION DE LA SUBDIRECCION ADMINISTRATIVA Y FINANCIERA REALIZANDO ACTIVIDADES DE INFORMACION Y ATENCION A LOS USUARIOS DE LA ENTIDAD </t>
  </si>
  <si>
    <t>PRESTACION DE SERVICIOS DE APOYO A LA GESTION DE LA SUBDIRECCION ADMINISTRATIVA Y FINANCIERA EN LOS MANTENIMEINTOS GENERALES DE LAS SEDES DEL INSTITUTO DE TRANSITO DEL ATLANTICO.</t>
  </si>
  <si>
    <t xml:space="preserve">PRESTACION DE SERVICIOS DE APOYO A LA GESTION EN LOS PROCESOS ADMINISTRATIVOS DE LA SUBDIRECCION ADMINISTRATIVA Y FINANCIERA DEL INSTITUTO DE TRANSITO DEL ATLANTICO. </t>
  </si>
  <si>
    <t>6</t>
  </si>
  <si>
    <t xml:space="preserve">PRESTACION DE SERVICIOS DE APOYO A LA GESTION EN LOS PROCESOS FINANCIEROS DE LA SUBDIRECCION ADMINISTRATIVA Y FINANCIERA DEL INSTITUTO DE TRANSITO DEL ATLANTICO. </t>
  </si>
  <si>
    <t>46191601</t>
  </si>
  <si>
    <t>COMPRA, RECARGA Y MANTENIMIENTO DE EXTINTORES Y ELEMENTOS DE PRIMEROS AUXILIOS PARA LAS DISTINTAS SEDES DEL INSTITUTO DE TRANSITO DEL ATLANTICO.</t>
  </si>
  <si>
    <t>72101500</t>
  </si>
  <si>
    <t>ADECUACIONES Y MANTENIMIENTO LOCATIVO DE LAS DISTINTAS SEDES DEL INSTITUTO DE TRANSITO DEL ATLANTICO</t>
  </si>
  <si>
    <t>CCE-02</t>
  </si>
  <si>
    <t>72153600</t>
  </si>
  <si>
    <t>SUMINISTRO DE MOBILIARIO Y EQUIPOS DE OFICINA PARA LAS DISTINTAS SEDES DEL INSTITUTO DE TRANSITO DEL ATLANTICO.</t>
  </si>
  <si>
    <t>40101701</t>
  </si>
  <si>
    <t>COMPRA DE AIRES ACONDICIONADOS PARA LA SEDE CENTRAL DEL INSTITUTO DE TRANSITO DEL ATLANTICO.</t>
  </si>
  <si>
    <t>COMPRA DE TORNOS DE ENTRADA Y SALIDA DE USUARIOS PARA LAS DISTINTAS SEDES DEL INSTITUTO DE TRANSITO DEL ATLANTICO.</t>
  </si>
  <si>
    <t>85122201</t>
  </si>
  <si>
    <t>PRESTACIÓN DE SERVICIOS DE APOYO A LA GESTION   EN LA PRACTICA DE EXAMENES MEDICOS PERIODICOS / INGRESO Y/O RETIRO, A LOS SERVIDORES DEL INSTITUTO TRANSITO DEL ATLANTICO</t>
  </si>
  <si>
    <t>CO-ATL-08003</t>
  </si>
  <si>
    <t>YUSEFFY LOCARNO</t>
  </si>
  <si>
    <t>93141506</t>
  </si>
  <si>
    <t>PRESTACIÓN DE SERVICIOS DE APOYO A LA GESTION   EN LA EJECUCION DE LAS DISTINTAS ACTIVIDADEDES DE BENIESTAR SOCIAL DEL INSTITUTO TRANSITO DEL ATLANTICO</t>
  </si>
  <si>
    <t>CO-ATL-08004</t>
  </si>
  <si>
    <t>PRESTACION DE SERVICIOS PROFESIONALES PARA EL DESARROLLO DE LAS ACTIVIDADES QUE PERMITAN LA APROPIACION DEL CODIGO DE INTEGRIDAD Y SEGUIMIENTO A LA POLITICA DE TALENTO HUMANO DEL ITA.</t>
  </si>
  <si>
    <t>CO-ATL-08005</t>
  </si>
  <si>
    <t>80111601</t>
  </si>
  <si>
    <t>PRESTACION DE SERVICIOS DE APOYO A LA GESTION DE TALENTO HUMANO MEDIANTE PROCESOS PROPIOS DE DICHA DEPENDENCIA Y ACTUALIZACION DEL PROGRAMA PASIVO COL</t>
  </si>
  <si>
    <t>CO-ATL-08006</t>
  </si>
  <si>
    <t>80111622</t>
  </si>
  <si>
    <t>PRESTACIÓN DE SERVICIOS DE APOYO A LA GESTIÓN AL AREA DE TALENTO HUMANO DEL INSTITUTO DE TRÁNSITO DEL ATLÁNTICO, MEDIANTE EL MANTENIMIENTO DEL SISTEMA DE GESTIÓN DE SEGURIDAD Y SALUD EN EL TRABAJO, FORTALECIENDO EL BIENESTAR DEL TRABAJADOR MEDIANTE LAS ACCIONES PARA MEJORAR LAS CONDICIONES DE SALUD Y DE TRABAJO</t>
  </si>
  <si>
    <t>CO-ATL-08007</t>
  </si>
  <si>
    <t>86101705</t>
  </si>
  <si>
    <t>PRESTACION DE SERVICIOS PROFESIONALES PARA LAS ACTIVIDADES QUE SE DERIVAN DEL PLAN INSTITUCIONAL DE CAPACITACION DEL ITA.</t>
  </si>
  <si>
    <t>CO-ATL-08008</t>
  </si>
  <si>
    <t xml:space="preserve">PRESTACION DE SERVICIOS DE APOYO A LA GESTION DOCUMENTAL MEDIANTE LA EJECUCION DE ACTIVIDADES DE ARCHIVO DE LAS HOJAS DE VIDA DE VEHICULOS BAJO CUSTODIA DEL INSTITUTO DE TRANSITO DEL ATLANTICO </t>
  </si>
  <si>
    <t>ELIANA PEREIRA</t>
  </si>
  <si>
    <t xml:space="preserve">PRESTACION DE SERVICIOS DE APOYO A LA GESTION DOCUMENTAL DE LA ENTIDAD MEDIANTE LA EJECUCION DE ACTIVIDADES DE ARCHIVO DE LOS SOPORTES DE TRAMITES, Y LAS HOJAS DE VIDA DEL PARQUE AUTOMOTOR. </t>
  </si>
  <si>
    <t xml:space="preserve">PRESTACION DE SERVICIOS DE APOYO A LA GESTION DOCUMENTAL DE LA ENTIDAD REALIZANDO ACTIVIDADES DE ARCHIVO Y ORGANIZACION DE DOCUMENTOS CON EL FIN DE FORTALECER LA PRESTACION DEL SERVICIO A LOS USUARIOS </t>
  </si>
  <si>
    <t>PRESTACIÓN DE SERVICIOS DE APOYO A LA GESTIÓN DOCUMENTAL MEDIANTE LA EJECUCIÓN DE ACTIVIDADES DE ARCHIVO DE LAS HOJAS DE VIDA DE VEHICULOS BAJO CUSTODIA DEL INSTITUTO DE TRÁNSITO DEL ATLÁNTICO</t>
  </si>
  <si>
    <t xml:space="preserve">PRESTACION DE SERVICIOS DE APOYO A LA GESTION DE LA SUBDIRECCION ADMINISTRATIVA Y FINANCIERA MEDIANTE LA EJECUCION DE ACTIVIDADES DE ARCHIVO Y GESTION DOCUMENTAL </t>
  </si>
  <si>
    <t xml:space="preserve">PRESTACION DE SERVICIOS DE APOYO A LA GESTION DE LA SUBDIRECCION ADMINISTRATIVA Y FINANCIERA EN LAS ACTIVIDADES RELACIONADAS CON LA GESTION DOCUMENTAL, ARCHIVO, ATENCION E INFORMACION GENERAL AL USUARIO </t>
  </si>
  <si>
    <t>PRESTACION DE SERVICIOS DE APOYO A LA GESTION DOCUMENTAL MEDIANTE LA EJECUCION DE ACTIVIDADES DE ARCHIVO DE LAS HOJAS DE VIDA DE VEHICULOS BAJO CUSTODIA DEL INSTITUTO DE TRANSITO DEL ATLANTICO</t>
  </si>
  <si>
    <t>PRESTACIÓN DE SERVICIOS PROFESIONALES EN LA OFICINA DE CONTROL INTERNO, MEDIANTE LA RECOPILACIÓN, ORGANIZACIÓN Y CONSOLIDACIÓN DE INFORMACIÓN PARA LA GENERACIÓN DE LOS DISTINTOS INFORMES DE AUDITORÍAS Y SEGUIMIENTOS DE LEY INHERENTES A TODOS LOS PROCESOS DE LA ENTIDAD, CON OCASIÓN AL CUMPLIMIENTO DEL PLAN ANUAL DE AUDITORÍAS PARA LA VIGENCIA 2025.</t>
  </si>
  <si>
    <t>YENERIS MOLINA MOLINA</t>
  </si>
  <si>
    <t>PRESTACIÓN DE SERVICIOS DE APOYO A LA GESTIÓN AL TRÁNSITO DEL ATLÁNTICO EN LOS PLANES DE CONTROL OPERATIVOS SUBDIRECCION DE SEGURIDAD VIAL, DESARROLLADOS POR LA ENTIDAD, QUE GARANTICEN EL CUMPLIMIENTO DE LAS NORMAS DE TRÁNSITO POR PARTE DE LOS ACTORES VIALES</t>
  </si>
  <si>
    <t>WILLIAM NOGUERA</t>
  </si>
  <si>
    <t>3002858734</t>
  </si>
  <si>
    <t>PRESTACIÓN DE SERVICIOS PROFESIONALES DE COMUNICADOR SOCIAL QUE BRINDE ACOMPAÑAMIENTO A LA SUBDIRECCION DE SEGURIDAD VIAL EN LA TOMA DE INFORMACION EN CAMPO DE LAS CAMPAÑAS DE EDUCACION Y SEGURIDAD VIAL PARA SU CORRESPONDIENTE TRATAMIENTO Y POSTERIOR PUBLICACION EN LINEA</t>
  </si>
  <si>
    <t>PRESTACIÓN DE SERVICIOS PROFESIONALES DE COMUNICADOR SOCIAL A LA SUBDIRECCION DE SEGURIDAD VIAL PARA BRINDAR ASESORIA EN EL MANEJO DE PRENSA Y COMUNICACIÓN EXTERNA  EN LO RELACIONADO CON LAS CAMPANAS DE EDUCACIÓN Y SEGURIDAD VIAL ADELANTADOS  POR LA ENTIDAD.</t>
  </si>
  <si>
    <t>PRESTACIÓN DE SERVICIOS PROFESIONALES A LA SUBDIRECCIÓN DE SEGURIDAD VIAL QUE BRINDE ASESORIA EN LA LA IMPLEMENTACIÓN DE PROYECTOS DE EDUCACIÓN VIAL.</t>
  </si>
  <si>
    <t>PRESTACIÓN DE SERVICIOS DE APOYO A LA SUBDIRECCIÓN DE SEGURIDAD VIAL MEDIANTE LA EJECUCIÓN DE ACTIVIDADES ADMINISTRATIVAS AUXILIARES Y DE SOPORTE</t>
  </si>
  <si>
    <t xml:space="preserve">PRESTACIÓN DE SERVICIOS PROFESIONALES PARA LA CONSTRUCCIÓN Y DESARROLLO DE CONCEPTOS CREATIVOS GRÁFICOS Y AUDIOVISUALES PARA LA DIVULGACIÓN DE INFORMACIÓN DE LOS PROGRAMAS Y PROYECTOS DE EDUCACIÓN Y SEGURIDAD VIAL QUE ADELANTE EL INSTITUTO DE TRÁNSITO DEL ATLÁNTICO. </t>
  </si>
  <si>
    <t xml:space="preserve">PRESTACIÓN DE SERVICIOS PROFESIONALES DE PRODUCCION Y EDICION GRAFICA A LA SUBDIRECCION DE SEGURIDAD VIAL PARA BRINDAR ASESORIA EN EL MANEJO DE LAS COMUNICACIONES EN LO RELACIONADO CON LAS CAMPAÑAS DE EDUCACIÓN Y SEGURIDAD VIAL ADELANTADOS POR LA ENTIDAD. </t>
  </si>
  <si>
    <t>PRESTACIÓN DE SERVICIOS PROFESIONALES MEDIANTE ASESORIAS Y ACOMPAÑAMIENTO JURIDICO A LA SUBDIRECCION DE SEGURIDAD VIAL PARA BRINDAR ASESORIA EN EL MANEJO DE PRENSA Y COMUNICACIÓN EXTERNA  EN LO RELACIONADO CON LAS CAMPANAS DE EDUCACIÓN Y SEGURIDAD VIAL ADELANTADOS  POR LA ENTIDAD.</t>
  </si>
  <si>
    <t>SERVICIOS DE APOYO A LA GESTION A LA SUBDIRECCIÓN DE SEGURIDAD VIAL MEDIANTE LA EJECUCIÓN DE ACTIVIDADES AUXILIARES Y LOGÍSTICAS EN LAS ACTIVIDADES DE EDUCACIÓN Y SEGURIDAD VIAL</t>
  </si>
  <si>
    <t>SERVICIOS DE APOYO A LA GESTION A LA SUBDIRECCIÓN DE SEGURIDAD VIAL EN LA PROYECCIÓN DE LOS PERMISOS DE CARGA PESADA, Y CIRCULACIÓN DE VEHÍCULOS CON CARGA EXTRA DIMENSIONADA POR LAS VIAS SECUNDARIOAS DEL DEPARTAMENTO DEL ATLÁNTICO Y DEMÁS QUE LE SEAN ASIGNADAS</t>
  </si>
  <si>
    <t>PRESTACIÓN DE SERVICIOS PROFESIONALES Y DE APOYO A LA GESTIÓN DE LA SUBDIRRECCIÓN DE SEGURIDAD VIAL PARA LA INSPECCION VIAL, SEÑALIZACIÓN Y URBANISMO TACTICO</t>
  </si>
  <si>
    <t>PRESTACIÓN DE SERVICIOS PROFESIONALES EN LA SUBDIRECCIÒN DE SEGURIDAD VIAL, QUE PRESTE ASESORIA EN MATERIA DE SEGURIDAD VIAL EN EL DEPARATAMENTO DEL ATLÁNTICO</t>
  </si>
  <si>
    <t xml:space="preserve">PRESTACIÓN DE SERVICIOS PROFESIONALES EN LA SUBDIRECCIÒN DE SEGURIDAD VIAL, QUE PRESTE ASESORIA EN MATERIA DE SEGURIDAD VIAL EN EL DEPARATAMENTO DEL ATLÁNTICO. </t>
  </si>
  <si>
    <t>PRESTACIÓN DE SERVICIOS PROFESIONALES COMO ABOGADO PARA BRINDAR ACOMPAÑAMIENTO JURIDICO EN LA SUBDIRECCION DE SEGURIDAD VIAL DEL INSTITUTO DE TRÁNSITO DEL ATLÁNTICO</t>
  </si>
  <si>
    <t>PRESTACIÓN DE SERVICIOS DE APOYO A LA GESTIÓN MEDIANTE LA EJECUCIÓN DE ACTIVIDADES AUXILIARES Y LOGISTICAS EN LA SUBDIRECCION DE SEGURIDAD VIAL</t>
  </si>
  <si>
    <t>PRESTACION DE SERVICIOS DE APOYO A LA GESTION COMO AGENTE DE TRÁNSITO EN LA REGULACION DE LA MOVILIDAD Y EL TRANSITO DEL DEPARTAMENTO DEL ATLANTICO.</t>
  </si>
  <si>
    <t>PRESTACIÓN DE SERVICIOS DE APOYO A LA GESTIÓN AL INSTITUTO DE TRÁNSITO DEL ATLÁNTICO, PARA EL FORTALECIMIENTO DEL PROGRAMA DE EDUCACIÓN VIAL A TRAVES DE CAMPAÑAS DE SENSIBILIZACIÓN, JORNADAS PEDAGÓGICAS Y ACTIVIDADES LÚDICAS DE EDUCACIÓN Y SEGURIDAD VIAL, ENCAMINADOS A FORTALECER EL CONOCIMIENTO DE LAS NORMAS DE TRÁNSITO EN LOS DIFERENTES ACTORES VIALES Y SE GENEREN CONDUCTAS ACORDES QUE SIGNIFIQUEN LA PREVENCIÓN DE SINIESTROS VIALES</t>
  </si>
  <si>
    <t>55121700</t>
  </si>
  <si>
    <t>REALIZACIÓN DE OBRAS DE SEÑALIZACIÓN EN VÍAS DE JURISDICCIÓN DEL INSTITUTO DE TRÁNSITO DELATLÁNTICO DE ACUERDO CON ESPECIFICACIONES TÉCNICAS, EN EL DEPARTAMENTO DEL ATLÁNTICO</t>
  </si>
  <si>
    <t>CCE-17</t>
  </si>
  <si>
    <t>72154503</t>
  </si>
  <si>
    <t>SERVICIO DE GRÚA Y PARQUEADERO PARA LA INMOVILIZACIÓN DE VEHÍCULOS INVOLUCRADOS EN ACCIDENTES DE TRÁNSITO EN LAS VÍAS DE JURISDICCIÓN DEL INSTITUTO DE TRÁNSITO DEL ATLÁNTICO</t>
  </si>
  <si>
    <t>53102700</t>
  </si>
  <si>
    <t>CONTRATAR LA ADQUISICIÓN DE CALZADO Y ROPA DE LABOR CORRESPONDIENTE A LA VIGENCIA 2024 PARA LOS FUNCIONARIOS ADMINISTRATIVOS,DE SERVICIOS GENERALES Y AGENTES DE TRÁNSITO DEL INSTITUTO DE TRÁNSITO DEL ATLÁNTICO.</t>
  </si>
  <si>
    <t>78111800</t>
  </si>
  <si>
    <t>ALQUILER DE VEHÍCULOS Y SERVICIO DE MANTENIMIENTO DEL PARQUE AUTOMOTOR DEL INSTITUTO DE TRÁNSITO DEL ATLÁNTICO</t>
  </si>
  <si>
    <t>15101505</t>
  </si>
  <si>
    <t xml:space="preserve">SUMINISTRO DE COMBUSTIBLE PARA LOS VEHIUCLOS A DISPOSICION DEL INSTITUTO DE TRANSITO DEL ATLANTICO QUE EJERECEN FUNCIONES INSTITUTCIONALES, PARA EJERCER CONTROL EN MATERIA DE SEGURIDAD Y CULTURA VIAL EN EL DEPARTAMENTO DEL ATLANTICO. </t>
  </si>
  <si>
    <t>84131500</t>
  </si>
  <si>
    <t>SUMINISTRO DE SEGURO OBLIGATORIO DE ACCIDENTES DE TRANSITO SOAT PARA LOS VEHICULOS DE PROPIEDAD DEL INSTITUTO DE TRANSITO DEL ATLANTICO.</t>
  </si>
  <si>
    <t>86141500</t>
  </si>
  <si>
    <t>AUNAR ESFUERZOS TÉCNICOS, ADMINISTRATIVOS Y FINANCIEROS PARA LA REALIZACION   DE    UN   PLAN    INTEGRAL    DE    EDUCACIÓN CIUDADANA ENCAMINADAS A LA PROMOCION DE LA SEGURIDAD   VIAL, MEDIANTE LA REALIZACIÓN DE ACTIVIDADES   PEDAGÓGICAS CON EL PROPOSITO DE FOMENTAR CULTURA VIAL Y CUMPLIMIENTO DE LAS NORMAS DE TRÁNSITO EN EL MARCO DEL PROGRAMA “SEGURIDAD VIAL, ATLANTICO PARA EL MUNDO”.</t>
  </si>
  <si>
    <t>CCE-15||03</t>
  </si>
  <si>
    <t>43233506</t>
  </si>
  <si>
    <t>ACTUALIZACIÓN DEL SOFTWARE ESRI, SUMINISTRO DE ARCGIS
Y SERVICIO DE CONFIGURACIÓN Y PARAMETRIZACIÓN”</t>
  </si>
  <si>
    <t>AUNAR ESFUERZOS PARA LA IMPLEMENTACIÓN DEL PROYECTO FORMATIVO TRANSVERSAL DE MOVILIDAD ESCOLAR, FOMENTANDO EL USO RESPONSABLE DE LA BICICLETA COMO MEDIO DE TRANSPORTE ESCOLAR, EN LOS MUNICIPIOS DE JURISDICCIÓN DEL INSTITUTO DE TRÁNSITO DEL ATLÁNTICO</t>
  </si>
  <si>
    <t>CCE-11||03</t>
  </si>
  <si>
    <t>82101500</t>
  </si>
  <si>
    <t xml:space="preserve">
PRESTACION DE SERVICIOS DE APOYO A LA GESTIÓN PARA LA CONSTRUCCIÓN Y DESARROLLO DE CONCEPTOS CREATIVOS GRÁFICOS Y AUDIOVISUALES PARA LA DIVULGACION DE INFORMACION DE LOS PROGRAMAS Y PROYECTOS DE EDUCACIÓN Y SEGURIDAD VIAL QUE ADELANTE EL INSTITUTO DE TRANSITO DEL ATLANTICO</t>
  </si>
  <si>
    <t>78181507</t>
  </si>
  <si>
    <t>SERVICIO DE MANTENIMIENTO PREVENTIVO Y CORRECTIVO DE LOS VEHICULOS DEL PARQUE AUTOMOTOR DEL INSTITUTO DE TRÁNSITO DEL ATLÁNTICO</t>
  </si>
  <si>
    <t>AUNAR ESFUERZOS Y RECURSOS PARA EL DESARROLLO DEL PROGRAMA CONDUCCIÓN SEGURO PARA EL FORTALECIMIENTO DE LA SEGURIDAD VIAL DEL DEPARTAMENTO DEL ATLÁNTICO</t>
  </si>
  <si>
    <t>25101500</t>
  </si>
  <si>
    <t>ADQUISICIÓN DE VEHICULOS PARA LOS FUNCIONARIOS DEL INSTITUTO DE TRÁNSITO DEL ATLÁNTICO.</t>
  </si>
  <si>
    <t>La Policía Nacional a través del Departamento de Policía del Atlántico y el Instituto de Tránsito del Atlántico se comprometen, en el ámbito de sus precisas competencias, a aunar esfuerzos para la prevención, regulación y control del Tránsito y Transporte en las vías urbanas de los municipios de Baranoa, Campo de la Cruz, Candelaria, Juan de Acosta, Manatí, Palmar de Varela, Piojó, Polonuevo, Ponedera, Sabanagrande, Santa Lucía, Santo Tomas, Tubará, Usiacurí y Suan pertenecientes al Departamento del Atlántico, propendiendo por la seguridad vial y en general por el fortalecimiento de las condiciones necesarias de movilidad y seguridad</t>
  </si>
  <si>
    <t>PRESTACIÒN DE SERVICIOS PROFESIONALES DE ABOGADO QUE PRESTE ACOMPAÑAMIENTO EN EL ÁREA DE CONTRAVENCIONES DE LA ENTIDAD, EN LA PROYECCIÓN Y SEGUIMIENTO DE RESPUESTA OPORTUNA A LAS PETICIONES, TUTELAS, REVOCATORIAS, RECLAMOS Y/O RECURSOS, QUE PRESENTEN LOS USUARIOS, POR LA IMPOSICIÓN DE COMPARENDOS FÍSICOS</t>
  </si>
  <si>
    <t>KARINA VILLAR</t>
  </si>
  <si>
    <t>PRESTACIÓN DE SERVICIOS PROFESIONALES DE ABOGADO QUE BRINDE ACOMPAÑAMIENTO A LOS PROCESOS CONTRAVENCIONALES EN LA INSPECCIÓN DE TRÁNSITO – SEDE OPERATIVA</t>
  </si>
  <si>
    <t>PRESTACIÓN DE SERVICIOS PROFESIONALES DE ABOGADO QUE BRINDE ACOMPAÑAMIENTO A LOS PROCESOS CONTRAVENCIONALES EN LAS INSPECCIONES DE TRÁNSITO DEL ITA</t>
  </si>
  <si>
    <t>PRESTACIÓN DE SERVICIOS DE APOYO A LA GESTIÓN PARA EL FORTALECIMIENTO DEL ÁREA DE CONTRAVENCIONES MEDIANTE LA EJECUCIÓN DE ACTIVIDADES AUXILIARES PROPIAS DE DICHA DEPENDENCIA.</t>
  </si>
  <si>
    <t>PRESTACIÓN DE SERVICIOS PROFESIONALES A LA DIRECCIÓN DEL INSTITUTO DE TRÁNSITO DEL ATLÁNTICO PARA EL ACOMPAÑAMIENTO Y ASESORÍA EN LA REVISIÓN DE SU SISTEMA DE GESTIÓN DE CALIDAD.</t>
  </si>
  <si>
    <t>CARLOS GRANADOS</t>
  </si>
  <si>
    <t xml:space="preserve">PRESTACIÓN DE SERVICIOS PROFESIONALES A LA DIRECCIÓN DEL INSTITUTO DE TRÁNSITO DEL ATLÁNTICO PARA BRINDAR ACOMPAÑAMIENTO EN LA GESTIÓN DE PROYECTOS PROPIOS DE LA ENTIDAD. </t>
  </si>
  <si>
    <t>PRESTACIÓN DE SERVICIOS PROFESIONALES A LA DIRECCIÓN DEL INSTITUTO DE TRÁNSITO DEL ATLÁNTICO MEDIANTE LA ASESORÍA DE ACTIVIDADES TENDIENTES AL OFRECIMIENTO DE SERVICIOS Y FORTALECIMIENTO DE LA SEDE OPERATIVA DE LA ENTIDAD.</t>
  </si>
  <si>
    <t>PRESTACIÓN DE SERVICIOS PROFESIONALES QUE BRINDE ASESORÍA JURÍDICA INTEGRAL A LA DIRECCIÓN DEL INSTITUTO DE TRÁNSITO DEL ATLÁNTICO EN LA REVISIÓN DE LOS ACTOS ADMINISTRATIVOS QUE DEBA EXPEDIR EL ITA EN EL MARCO DE SU COMPETENCIA, ASÍ COMO EL ACOMPAÑAMIENTO EN EL SEGUIMIENTO Y CONTROL DE TODOS LOS PROCESOS DE LA ENTIDAD.</t>
  </si>
  <si>
    <t>cgranados@transitodelatlantico.gov.co</t>
  </si>
  <si>
    <t xml:space="preserve">PRESTACION DE SERVICIOS COMO CONDUCTOR DEL VEHICULO A DISPOSICION DE LA DIRECCION GENERAL DEL INSTITUTO DE TRANSITO DEL ATLANTICO </t>
  </si>
  <si>
    <t>PRESTACIÓN DE SERVICIOS PROFESIONALES COMO ABOGADO PARA BRINDAR ACOMPAÑAMIENTO JURIDICO EN LA DIRECCIÓN DEL INSTITUTO DE TRÁNSITO DEL ATLÁNTICO</t>
  </si>
  <si>
    <t>26121609;41111917;44102400;43201618;43222609</t>
  </si>
  <si>
    <t>Adquirir equipos, insumos y herramientas necesarias para la optimización del cableado estructurado y de red del Instituto.</t>
  </si>
  <si>
    <t>IRWING RAFAEL FONTALVO NIETO</t>
  </si>
  <si>
    <t>ifontalvo@transitodelatlantico.gov.co</t>
  </si>
  <si>
    <t>Contratar un técnico en sistemas SENA en etapa productiva para apoyar las labores de atención al usuario final. (2 técnicos de 6 meses c/u - 75% SMLV).</t>
  </si>
  <si>
    <t>Renovar un Certificado Digital SSL para el servidor de Quipux, útil al momento de realizar los trámites por Web Services.</t>
  </si>
  <si>
    <t>Renovar soporte del Software financiero Siiafe.</t>
  </si>
  <si>
    <t>Adquirir servicio de nube para migrar los servidores del Instituto.</t>
  </si>
  <si>
    <t>Migrar el Software de gestión documental ORFEO a la nube con instalación limpia en su última versión.</t>
  </si>
  <si>
    <t>Renovar las 16 licencias de Office 365 Apps for business utilizadas en equipos del Instituto.</t>
  </si>
  <si>
    <t>Adquirir las 130 licencias de cuentas de correo electrónico con el proveedor de servicios de Google Workspace.</t>
  </si>
  <si>
    <t>Contratar los servicios de mantenimiento preventivo y correctivo de los equipos de cómputo la institución.</t>
  </si>
  <si>
    <t>43211507;43211706;43211708</t>
  </si>
  <si>
    <t>Adquirir equipos de cómputo y periféricos con el objetivo de reemplazar algunos que han sido reportados con mal funcionamiento.</t>
  </si>
  <si>
    <t>Adquirir un servidor físico de rack para cambiar el utilizado actualmente.</t>
  </si>
  <si>
    <t>Renovar las 90 licencias de antivirus Bitdefender con las que cuenta actualmente el Instituto.</t>
  </si>
  <si>
    <t>Renovar los certificados digitales de 14 contratistas para el servicio de HQ-RUNT.</t>
  </si>
  <si>
    <t>Adquirir 60 licencias de Office 365 Apps for business para cambiar los productos versiones 2010, 2013 y 2016, estas ya se encuentran fuera de soporte por parte del fabricante.</t>
  </si>
  <si>
    <t>Adquirir servidor para Backup.</t>
  </si>
  <si>
    <t>Adquirir licencia de Software de Backup con el fin de optimizar el aseguramiento de la información crítica que se desprende de los procesos del Instituto.</t>
  </si>
  <si>
    <t>Renovar el soporte de la licencia de SQL Server 2019 para el sistema financiero SIIAFE.</t>
  </si>
  <si>
    <t>Renovar el dominio Transitodelatlantico.gov.co y su certificado SSL.</t>
  </si>
  <si>
    <t xml:space="preserve">Adquirir un Software para la gestión del inventario informático y de soporte técnico (Help Desk). </t>
  </si>
  <si>
    <t>Renovar las aplicaciones de la consola de firewall fortinet, Fortiswitch y FortiAP.</t>
  </si>
  <si>
    <t>PRESTACIÓN DE SERVICIOS PROFESIONALES DE ABOGADO A LA OFICINA ASESORA JURÍDICA, PARA DAR RESPUESTA A LOS RECURSOS DE APELACIÓN QUE SE PRESENTEN Y ASISTIR A LA ENTIDAD EN TODO LO RELACIONADO CON LOS PROCESOS DE PROCURADURIA E INSOLVENCIA ECONÓMICA QUE SE RADIQUEN EN LOS CENTROS DE CONCILIACIÓN, Y DEMÁS ACTIVIDADES QUE SEAN ASIGNADAS POR EL SUPERVISOR DEL CONTRATO.</t>
  </si>
  <si>
    <t>MARIA DEL SOCORRO CHIMAS ACEVEDO</t>
  </si>
  <si>
    <t>MCHIMAS@TRANSITODELATLANTICO.GOV.CO</t>
  </si>
  <si>
    <t>PRESTACIÓN DE SERVICIOS PROFESIONALES EN LA REPRESENTACIÓN JUDICIAL, CONTROL Y SEGUIMIENTO DE LOS PROCESOS JUDICIALES EN LOS QUE LA ENTIDAD ACTÚA COMO DEMANDANTE O DEMANDADA Y LOS DEMÁS QUE DEBA ATENDER DENTRO DEL OBJETO CONTRACTUAL QUE REQUIERA EL JEFE DE OFICINA JURIDICA Y DIRECTOR</t>
  </si>
  <si>
    <t>PRESTACIÓN DE SERVICIOS PROFESIONALES AL ÁREA JURÍDICA DEL INSTITUTO DE TRÁNSITO DEL ATLÁNTICO, MEDIANTE LA ASESORIA EN LOS PROCESOS QUE SE LLEVAN ACABO CON OCASIÓN DEL COBRO DE LA CARTERA MOROSA EN SUS ETAPAS DE COBRO PERSUASIVO Y POR JURISDICCION COACTIVA Y CORRIENTE DE DERECHOS DE TRÁNSITO Y COMPARENDOS FÍSICOS.</t>
  </si>
  <si>
    <t>PRESTACIÓN DE SERVICIOS DE APOYO A LA GESTIÓN PARA EL FORTALECIMIENTO DE LAS ACTIVIDADES AUXILIARES JURIDICAS Y CONTRAVENCIONALES DE DICHA DEPENDENCIA</t>
  </si>
  <si>
    <t>PRESTACIÓN DE SERVICIOS PROFESIONALES AL INSTITUTO DE TRÁNSITO DEL ATLÁNTICO EN EL ÁREA JURÍDICA , EN LA REVISIÓN, SEGUIMIENTO Y ENTREGA DE LAS RESPUESTAS A LAS PETICIONES RELACIONADAS CON EL PROCESO DE COBRO COACTIVO POR CONCEPTO DE DERECHOS DE TRÁNSITO Y CONTRAVENCIONALES DE COMPARENDOS FÍSICOS.</t>
  </si>
  <si>
    <t>PRESTACION DE SERVICIOS DE APOYO A LA GESTION DE LA OFICINA ASESORA JURÍDICA EN LA PROYECCIÓN DE OFICIOS DE DESEMBARGO, EJECUCIÓN DE ACTIVIDADES ADMINISTRATIVAS Y CONTRAVENCIONALES TALES COMO RECEPCIÓN, ENTREGA, ARCHIVO Y CUSTODIA DE LOS DOCUMENTOS Y EXPEDIENTES PROPIOS DE DICHA DEPENDENCIA.</t>
  </si>
  <si>
    <t>PRESTACIÓN DE SERVICIOS PROFESIONALES COMO ABOGADO PARA QUE BRINDE ACOMPAÑAMIENTO EN LOS PROCESOS DE COBRO COACTIVO CONTRAVENCIONALES Y PROPIOS DE LA OFICINA DE ASESORÍA JURÍDICA EN LA SEDE OPERATIVA BARANOA.</t>
  </si>
  <si>
    <t>PRESTACIÓN DE SERVICIOS PROFESIONAL ESPECIALIZADO COMO ABOGADO PARA QUE BRINDE ACOMPAÑAMIENTO EN LOS PROCESOS DE COBRO COACTIVO CONTRAVENCIONALES  Y PROPIOS DE LA OFICINA DE ASESORÍA JURÍDICA</t>
  </si>
  <si>
    <t>CO-ATL-08000</t>
  </si>
  <si>
    <t>PRESTACIÓN DE SERVICIOS PROFESIONALES DE ABOGADO A LA OFICINA JURÍDICA DEL INSTITUTO DE TRÁNSITO DEL ATLÁNTICO EN LA REVISIÓN, SEGUIMIENTO Y CONTROL DE LOS PROCESOS DE COBRO DE CUOTA PARTES PENSIONALES, SOLICITUDES DE INDEMNIZACIÓN DE PENSIÓN, Y LAS DEMÁS QUE SEAN DESIGNADAS POR EL JEFE DE LA OFICINA JURÍDICA</t>
  </si>
  <si>
    <t>PRESTACIÓN DE SERVICIOS PROFESIONALES A LA OFICINA JURÍDICA PARA EL ACOMPAÑAMIENTO EN LOS PROCESOS JURÍDICOS PROPIOS DE DICHA DEPENDENCIA.</t>
  </si>
  <si>
    <t>PRESTACIÓN DE SERVICIOS DE APOYO A LA GESTIÓN PARA LA OFICINA ASESORA JURÍDICA EN EL CONTROL CONTINUO DEL CORREO ELECTRÓNICO DE JURÍDICA, RADICACIÓN Y ENVÍO DE PETICIONES A LOS USUARIOS</t>
  </si>
  <si>
    <t xml:space="preserve">	PRESTACIÓN DE SERVICIOS DE APOYO A LA GESTIÓN PARA LA OFICINA ASESORA JURÍDICA EN EL CONTROL CONTINUO DEL CORREO ELECTRÓNICO DE JURÍDICA, RADICACIÓN Y ENVÍO DE PETICIONES A LOS USUARIOS</t>
  </si>
  <si>
    <t>PRESTACIÓN DE SERVICIOS DE APOYO A LA GESTIÓN DE LA OFICINA ASESORA JURÍDICA EN EL COBRO DE LA CARTERA MOROSA EN SUS ETAPAS DE COBRO PERSUASIVO Y POR JURISDICCIÓN COACTIVA Y CORRIENTE DE DERECHOS DE TRÁNSITO Y COMPARENDOS FÍSICOS.</t>
  </si>
  <si>
    <t>TRD y CCD aprobadas por el consejo departamental y publicados en la página web del instituto.</t>
  </si>
  <si>
    <t>Instrumentos archivísticos elaborados.</t>
  </si>
  <si>
    <t>30/09/2025</t>
  </si>
  <si>
    <t>Acta y cronograma de entrevistas realizadas</t>
  </si>
  <si>
    <t xml:space="preserve">TRD y CCD elaborados y revisados </t>
  </si>
  <si>
    <t>TRD y CCD radicdados en consejo departamental</t>
  </si>
  <si>
    <t>Actualizar e Implementar el Sistema Integrado de Conservación y su correspondiente Plan de Conservación documental en un 25%</t>
  </si>
  <si>
    <t>Plan de Conservación documental actualizado en un 25%</t>
  </si>
  <si>
    <t xml:space="preserve">Programas actualizados del Sistema de conservación documental </t>
  </si>
  <si>
    <t>N° de programas actualizados/ N° de programas por actualizar</t>
  </si>
  <si>
    <t xml:space="preserve"> 1 de 6 programas actualizado.</t>
  </si>
  <si>
    <t>Política diseñada y documentada</t>
  </si>
  <si>
    <t xml:space="preserve">Política en etapa de diseño y documentación </t>
  </si>
  <si>
    <t>Política documentada</t>
  </si>
  <si>
    <t>Política en revisión y aprobación</t>
  </si>
  <si>
    <t>Levantar y recopilar el 35% inventarios documentales de los archivos de gestión del Instituto</t>
  </si>
  <si>
    <t>Inventario elaborado  y revisados en un 35%</t>
  </si>
  <si>
    <t>Evidencias etapa de organización y elaboración</t>
  </si>
  <si>
    <t>Inventarios recopilados</t>
  </si>
  <si>
    <t>Levantar y recopilar inventario documental de fondo acumulado del instituto en un 35%</t>
  </si>
  <si>
    <t xml:space="preserve">Evidencias etapa de clasificación </t>
  </si>
  <si>
    <t>Evidencias etapa de identificación</t>
  </si>
  <si>
    <t>Actualizar Programa de Gestión Documental en un 50%</t>
  </si>
  <si>
    <t>Programa actualizado en un 50%</t>
  </si>
  <si>
    <t xml:space="preserve">Instrumento archivístico actualizado </t>
  </si>
  <si>
    <t xml:space="preserve">N° de documentos actualizados  </t>
  </si>
  <si>
    <t xml:space="preserve">Documento en etapa de rediseño y documentación </t>
  </si>
  <si>
    <t>Documento actualizado</t>
  </si>
  <si>
    <t>D5,D8,D11+A7:  Actualizar, integrar y modular el proceso de gestion documental mediante la implementacion de una herramienta de visualizacion, digitalizacion, control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</si>
</sst>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43" formatCode="_-* #,##0.00_-;\-* #,##0.00_-;_-* &quot;-&quot;??_-;_-@_-"/>
    <numFmt numFmtId="164" formatCode="_ &quot;$&quot;\ * #,##0.00_ ;_ &quot;$&quot;\ * \-#,##0.00_ ;_ &quot;$&quot;\ * &quot;-&quot;??_ ;_ @_ "/>
    <numFmt numFmtId="165" formatCode="_(* #,##0.00_);_(* \(#,##0.00\);_(* &quot;-&quot;??_);_(@_)"/>
    <numFmt numFmtId="166" formatCode="#,###\ &quot;COP&quot;"/>
  </numFmts>
  <fonts count="10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name val="Calibri"/>
      <family val="2"/>
      <scheme val="minor"/>
    </font>
    <font>
      <sz val="10"/>
      <color theme="1"/>
      <name val="Arial"/>
      <family val="2"/>
    </font>
    <font>
      <b/>
      <sz val="11"/>
      <color theme="0"/>
      <name val="Calibri"/>
      <family val="2"/>
      <scheme val="minor"/>
    </font>
    <font>
      <sz val="12"/>
      <color theme="1"/>
      <name val="Arial"/>
      <family val="2"/>
    </font>
    <font>
      <b/>
      <sz val="40"/>
      <color theme="1"/>
      <name val="Arial"/>
      <family val="2"/>
    </font>
    <font>
      <sz val="40"/>
      <color theme="1"/>
      <name val="Arial"/>
      <family val="2"/>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sz val="8"/>
      <name val="Calibri"/>
      <family val="2"/>
      <scheme val="minor"/>
    </font>
    <font>
      <sz val="11"/>
      <color rgb="FFFF0000"/>
      <name val="Calibri"/>
      <family val="2"/>
      <scheme val="minor"/>
    </font>
    <font>
      <b/>
      <sz val="14"/>
      <color theme="1"/>
      <name val="Verdana"/>
      <family val="2"/>
    </font>
    <font>
      <b/>
      <sz val="10"/>
      <color theme="1"/>
      <name val="Verdana"/>
      <family val="2"/>
    </font>
    <font>
      <sz val="10"/>
      <color theme="1"/>
      <name val="Verdana"/>
      <family val="2"/>
    </font>
    <font>
      <i/>
      <sz val="8"/>
      <color theme="0"/>
      <name val="Calibri"/>
      <family val="2"/>
      <scheme val="minor"/>
    </font>
    <font>
      <sz val="8"/>
      <color theme="1"/>
      <name val="Calibri"/>
      <family val="2"/>
      <scheme val="minor"/>
    </font>
    <font>
      <b/>
      <sz val="8"/>
      <color theme="1"/>
      <name val="Verdana"/>
      <family val="2"/>
    </font>
    <font>
      <sz val="8"/>
      <color theme="1"/>
      <name val="Arial"/>
      <family val="2"/>
    </font>
    <font>
      <i/>
      <sz val="8"/>
      <color theme="1"/>
      <name val="Calibri"/>
      <family val="2"/>
      <scheme val="minor"/>
    </font>
    <font>
      <i/>
      <sz val="9"/>
      <color theme="1"/>
      <name val="Calibri"/>
      <family val="2"/>
      <scheme val="minor"/>
    </font>
    <font>
      <b/>
      <sz val="12"/>
      <color theme="0"/>
      <name val="Arial"/>
      <family val="2"/>
    </font>
    <font>
      <b/>
      <sz val="11"/>
      <color theme="0"/>
      <name val="Arial Narrow"/>
      <family val="2"/>
    </font>
    <font>
      <b/>
      <sz val="11"/>
      <color theme="1"/>
      <name val="Arial Narrow"/>
      <family val="2"/>
    </font>
    <font>
      <sz val="11"/>
      <name val="Arial Narrow"/>
      <family val="2"/>
    </font>
    <font>
      <sz val="11"/>
      <color theme="1"/>
      <name val="Arial Narrow"/>
      <family val="2"/>
    </font>
    <font>
      <sz val="11"/>
      <color rgb="FF000000"/>
      <name val="Arial Narrow"/>
      <family val="2"/>
    </font>
    <font>
      <b/>
      <sz val="11"/>
      <name val="Arial Narrow"/>
      <family val="2"/>
    </font>
    <font>
      <b/>
      <sz val="9"/>
      <name val="Tahoma"/>
      <family val="2"/>
    </font>
    <font>
      <sz val="9"/>
      <name val="Tahoma"/>
      <family val="2"/>
    </font>
    <font>
      <sz val="11"/>
      <color theme="0"/>
      <name val="Calibri"/>
      <family val="2"/>
      <scheme val="minor"/>
    </font>
    <font>
      <b/>
      <sz val="11"/>
      <name val="Calibri"/>
      <family val="2"/>
      <scheme val="minor"/>
    </font>
    <font>
      <b/>
      <sz val="11"/>
      <color theme="1"/>
      <name val="Arial"/>
      <family val="2"/>
    </font>
    <font>
      <b/>
      <sz val="24"/>
      <color theme="1"/>
      <name val="Calibri"/>
      <family val="2"/>
      <scheme val="minor"/>
    </font>
    <font>
      <b/>
      <sz val="28"/>
      <color theme="0"/>
      <name val="Calibri"/>
      <family val="2"/>
      <scheme val="minor"/>
    </font>
    <font>
      <i/>
      <sz val="8"/>
      <color theme="9" tint="-0.249977111117893"/>
      <name val="Calibri"/>
      <family val="2"/>
      <scheme val="minor"/>
    </font>
    <font>
      <sz val="11"/>
      <color theme="9" tint="-0.249977111117893"/>
      <name val="Calibri"/>
      <family val="2"/>
      <scheme val="minor"/>
    </font>
    <font>
      <sz val="8"/>
      <color theme="9" tint="-0.249977111117893"/>
      <name val="Calibri"/>
      <family val="2"/>
      <scheme val="minor"/>
    </font>
    <font>
      <b/>
      <sz val="14"/>
      <color theme="0"/>
      <name val="Calibri"/>
      <family val="2"/>
      <scheme val="minor"/>
    </font>
    <font>
      <sz val="12"/>
      <name val="Calibri"/>
      <family val="2"/>
      <scheme val="minor"/>
    </font>
    <font>
      <sz val="12"/>
      <color indexed="8"/>
      <name val="Calibri"/>
      <family val="2"/>
      <scheme val="minor"/>
    </font>
    <font>
      <b/>
      <sz val="8"/>
      <color theme="0"/>
      <name val="Verdana"/>
      <family val="2"/>
    </font>
    <font>
      <sz val="8"/>
      <color theme="0"/>
      <name val="Verdana"/>
      <family val="2"/>
    </font>
    <font>
      <b/>
      <sz val="10"/>
      <color theme="0"/>
      <name val="Arial"/>
      <family val="2"/>
    </font>
    <font>
      <b/>
      <sz val="10"/>
      <name val="Arial"/>
      <family val="2"/>
    </font>
    <font>
      <b/>
      <sz val="14"/>
      <color theme="1"/>
      <name val="Segoe UI Historic"/>
      <family val="2"/>
    </font>
    <font>
      <b/>
      <sz val="10"/>
      <color theme="1"/>
      <name val="Arial"/>
      <family val="2"/>
    </font>
    <font>
      <b/>
      <sz val="12"/>
      <color theme="1"/>
      <name val="Arial"/>
      <family val="2"/>
    </font>
    <font>
      <b/>
      <sz val="14"/>
      <color theme="1"/>
      <name val="Arial"/>
      <family val="2"/>
    </font>
    <font>
      <b/>
      <sz val="16"/>
      <color theme="1"/>
      <name val="Arial"/>
      <family val="2"/>
    </font>
    <font>
      <b/>
      <sz val="18"/>
      <color theme="1"/>
      <name val="Arial"/>
      <family val="2"/>
    </font>
    <font>
      <i/>
      <sz val="8"/>
      <color rgb="FFC00000"/>
      <name val="Calibri"/>
      <family val="2"/>
      <scheme val="minor"/>
    </font>
    <font>
      <i/>
      <sz val="9"/>
      <color rgb="FFC00000"/>
      <name val="Calibri"/>
      <family val="2"/>
      <scheme val="minor"/>
    </font>
    <font>
      <b/>
      <sz val="9"/>
      <color theme="1"/>
      <name val="Verdana"/>
      <family val="2"/>
    </font>
    <font>
      <b/>
      <i/>
      <sz val="8"/>
      <color rgb="FFC00000"/>
      <name val="Calibri"/>
      <family val="2"/>
      <scheme val="minor"/>
    </font>
    <font>
      <b/>
      <i/>
      <sz val="9"/>
      <color rgb="FFC00000"/>
      <name val="Calibri"/>
      <family val="2"/>
      <scheme val="minor"/>
    </font>
    <font>
      <b/>
      <i/>
      <sz val="8"/>
      <color theme="0"/>
      <name val="Calibri"/>
      <family val="2"/>
      <scheme val="minor"/>
    </font>
    <font>
      <b/>
      <sz val="8"/>
      <color rgb="FFC00000"/>
      <name val="Calibri"/>
      <family val="2"/>
      <scheme val="minor"/>
    </font>
    <font>
      <i/>
      <sz val="8"/>
      <color rgb="FF9A0000"/>
      <name val="Calibri"/>
      <family val="2"/>
      <scheme val="minor"/>
    </font>
    <font>
      <b/>
      <sz val="12"/>
      <color theme="1"/>
      <name val="Segoe UI Historic"/>
      <family val="2"/>
    </font>
    <font>
      <b/>
      <sz val="12"/>
      <name val="Segoe UI Historic"/>
      <family val="2"/>
    </font>
    <font>
      <sz val="10"/>
      <color rgb="FF333333"/>
      <name val="Arial"/>
      <family val="2"/>
    </font>
    <font>
      <sz val="10"/>
      <color rgb="FF000000"/>
      <name val="Arial"/>
      <family val="2"/>
    </font>
    <font>
      <sz val="11"/>
      <color rgb="FF000000"/>
      <name val="Arial"/>
      <family val="2"/>
    </font>
    <font>
      <sz val="11"/>
      <color rgb="FF1C2F33"/>
      <name val="Calibri"/>
      <family val="2"/>
      <scheme val="minor"/>
    </font>
    <font>
      <sz val="11"/>
      <color theme="0"/>
      <name val="Arial"/>
      <family val="2"/>
    </font>
    <font>
      <sz val="9"/>
      <color rgb="FF000000"/>
      <name val="Arial"/>
      <family val="2"/>
    </font>
    <font>
      <b/>
      <sz val="10"/>
      <color rgb="FF000000"/>
      <name val="Arial"/>
      <family val="2"/>
    </font>
    <font>
      <u/>
      <sz val="11"/>
      <color theme="10"/>
      <name val="Calibri"/>
      <family val="2"/>
      <scheme val="minor"/>
    </font>
    <font>
      <sz val="11"/>
      <color theme="1"/>
      <name val="Arial"/>
      <charset val="134"/>
    </font>
    <font>
      <sz val="10"/>
      <color theme="1"/>
      <name val="Arial"/>
      <charset val="134"/>
    </font>
    <font>
      <b/>
      <sz val="10"/>
      <name val="Arial"/>
      <charset val="134"/>
    </font>
    <font>
      <b/>
      <sz val="48"/>
      <color theme="1"/>
      <name val="Segoe UI Black"/>
      <charset val="134"/>
    </font>
    <font>
      <sz val="10.8"/>
      <color theme="1"/>
      <name val="Arial"/>
      <charset val="134"/>
    </font>
    <font>
      <b/>
      <sz val="12"/>
      <color theme="0"/>
      <name val="Segoe UI Historic"/>
      <charset val="134"/>
    </font>
    <font>
      <b/>
      <sz val="11"/>
      <color theme="0"/>
      <name val="Calibri"/>
      <charset val="134"/>
      <scheme val="minor"/>
    </font>
    <font>
      <b/>
      <sz val="12"/>
      <color theme="0"/>
      <name val="Arial"/>
      <charset val="134"/>
    </font>
    <font>
      <b/>
      <sz val="11"/>
      <color theme="0"/>
      <name val="Arial"/>
      <charset val="134"/>
    </font>
    <font>
      <b/>
      <i/>
      <sz val="12"/>
      <color theme="0"/>
      <name val="Calibri"/>
      <charset val="134"/>
      <scheme val="minor"/>
    </font>
    <font>
      <b/>
      <i/>
      <sz val="12"/>
      <color rgb="FFC00000"/>
      <name val="Calibri"/>
      <charset val="134"/>
      <scheme val="minor"/>
    </font>
    <font>
      <i/>
      <sz val="12"/>
      <color theme="1"/>
      <name val="Calibri"/>
      <charset val="134"/>
      <scheme val="minor"/>
    </font>
    <font>
      <i/>
      <sz val="12"/>
      <name val="Calibri"/>
      <charset val="134"/>
      <scheme val="minor"/>
    </font>
    <font>
      <b/>
      <i/>
      <sz val="12"/>
      <name val="Calibri"/>
      <charset val="134"/>
      <scheme val="minor"/>
    </font>
    <font>
      <sz val="11"/>
      <color theme="9" tint="-0.249977111117893"/>
      <name val="Calibri"/>
      <charset val="134"/>
      <scheme val="minor"/>
    </font>
  </fonts>
  <fills count="2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
      <patternFill patternType="solid">
        <fgColor theme="0" tint="-0.34998626667073579"/>
        <bgColor indexed="64"/>
      </patternFill>
    </fill>
    <fill>
      <patternFill patternType="solid">
        <fgColor indexed="9"/>
        <bgColor indexed="64"/>
      </patternFill>
    </fill>
    <fill>
      <patternFill patternType="solid">
        <fgColor rgb="FF5C667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2065187536243"/>
        <bgColor indexed="64"/>
      </patternFill>
    </fill>
    <fill>
      <patternFill patternType="solid">
        <fgColor theme="8" tint="0.79992065187536243"/>
        <bgColor indexed="64"/>
      </patternFill>
    </fill>
    <fill>
      <patternFill patternType="solid">
        <fgColor theme="7" tint="0.79992065187536243"/>
        <bgColor indexed="64"/>
      </patternFill>
    </fill>
    <fill>
      <patternFill patternType="solid">
        <fgColor theme="6" tint="0.79992065187536243"/>
        <bgColor indexed="64"/>
      </patternFill>
    </fill>
    <fill>
      <patternFill patternType="solid">
        <fgColor theme="0" tint="-0.499984740745262"/>
        <bgColor indexed="64"/>
      </patternFill>
    </fill>
    <fill>
      <patternFill patternType="solid">
        <fgColor rgb="FFC00000"/>
        <bgColor indexed="64"/>
      </patternFill>
    </fill>
  </fills>
  <borders count="6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auto="1"/>
      </left>
      <right style="thin">
        <color auto="1"/>
      </right>
      <top style="thin">
        <color auto="1"/>
      </top>
      <bottom style="thin">
        <color auto="1"/>
      </bottom>
      <diagonal/>
    </border>
    <border>
      <left style="thin">
        <color indexed="64"/>
      </left>
      <right style="thin">
        <color indexed="64"/>
      </right>
      <top/>
      <bottom style="medium">
        <color indexed="64"/>
      </bottom>
      <diagonal/>
    </border>
    <border>
      <left/>
      <right style="thin">
        <color rgb="FF000000"/>
      </right>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3">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2" fillId="11" borderId="28" applyNumberFormat="0" applyProtection="0">
      <alignment horizontal="left" vertical="center"/>
    </xf>
    <xf numFmtId="0" fontId="33" fillId="12" borderId="0" applyNumberFormat="0" applyBorder="0" applyProtection="0">
      <alignment horizontal="center" vertical="center"/>
    </xf>
    <xf numFmtId="49" fontId="34" fillId="0" borderId="0" applyFill="0" applyBorder="0" applyProtection="0">
      <alignment horizontal="left" vertical="center"/>
    </xf>
    <xf numFmtId="166" fontId="19" fillId="0" borderId="0" applyFont="0" applyFill="0" applyBorder="0" applyAlignment="0" applyProtection="0"/>
    <xf numFmtId="0" fontId="1" fillId="0" borderId="0"/>
    <xf numFmtId="0" fontId="84" fillId="0" borderId="49" applyAlignment="0">
      <alignment horizontal="justify" vertical="center" wrapText="1"/>
    </xf>
    <xf numFmtId="44" fontId="1"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0" fontId="88" fillId="0" borderId="0" applyNumberFormat="0" applyFill="0" applyBorder="0" applyAlignment="0" applyProtection="0"/>
    <xf numFmtId="0" fontId="32" fillId="11" borderId="40" applyNumberFormat="0" applyProtection="0">
      <alignment horizontal="left" vertical="center"/>
    </xf>
  </cellStyleXfs>
  <cellXfs count="545">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0" borderId="0" xfId="0" applyFont="1"/>
    <xf numFmtId="0" fontId="0" fillId="6" borderId="0" xfId="0" applyFill="1"/>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0" fillId="0" borderId="0" xfId="0" applyAlignment="1">
      <alignment wrapText="1"/>
    </xf>
    <xf numFmtId="0" fontId="2" fillId="0" borderId="18" xfId="0" applyFont="1" applyBorder="1" applyAlignment="1">
      <alignment horizontal="center" vertical="center" wrapText="1"/>
    </xf>
    <xf numFmtId="0" fontId="0" fillId="0" borderId="20" xfId="0" applyBorder="1" applyAlignment="1">
      <alignment horizontal="center" vertical="center" wrapText="1"/>
    </xf>
    <xf numFmtId="0" fontId="23" fillId="0" borderId="0" xfId="0" applyFont="1" applyAlignment="1">
      <alignment vertical="center"/>
    </xf>
    <xf numFmtId="0" fontId="9" fillId="0" borderId="0" xfId="0" applyFont="1" applyAlignment="1">
      <alignment horizontal="left" vertical="center" wrapText="1"/>
    </xf>
    <xf numFmtId="0" fontId="24" fillId="0" borderId="0" xfId="0" applyFont="1" applyAlignment="1">
      <alignment horizontal="center" vertical="center" wrapText="1"/>
    </xf>
    <xf numFmtId="14" fontId="24" fillId="0" borderId="0" xfId="0" applyNumberFormat="1" applyFont="1" applyAlignment="1">
      <alignment horizontal="center" vertical="center" wrapText="1"/>
    </xf>
    <xf numFmtId="0" fontId="8" fillId="9" borderId="21" xfId="0" applyFont="1" applyFill="1" applyBorder="1" applyAlignment="1">
      <alignment horizontal="center" vertical="center" wrapText="1"/>
    </xf>
    <xf numFmtId="0" fontId="8" fillId="10" borderId="0" xfId="0" applyFont="1" applyFill="1" applyAlignment="1">
      <alignment horizontal="center" vertical="center" wrapText="1"/>
    </xf>
    <xf numFmtId="0" fontId="25" fillId="0" borderId="22" xfId="0" applyFont="1" applyBorder="1" applyAlignment="1">
      <alignment horizontal="left" vertical="center" wrapText="1"/>
    </xf>
    <xf numFmtId="0" fontId="26" fillId="0" borderId="22" xfId="0" applyFont="1" applyBorder="1" applyAlignment="1">
      <alignment horizontal="left" vertical="center" wrapText="1"/>
    </xf>
    <xf numFmtId="14" fontId="26" fillId="0" borderId="22"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9" borderId="24" xfId="0" applyFont="1" applyFill="1" applyBorder="1" applyAlignment="1">
      <alignment horizontal="center" vertical="center" wrapText="1"/>
    </xf>
    <xf numFmtId="0" fontId="0" fillId="0" borderId="0" xfId="0" applyAlignment="1">
      <alignment horizontal="center" vertical="center"/>
    </xf>
    <xf numFmtId="0" fontId="25" fillId="0" borderId="26" xfId="0" applyFont="1" applyBorder="1" applyAlignment="1">
      <alignment vertical="center" wrapText="1"/>
    </xf>
    <xf numFmtId="0" fontId="25" fillId="0" borderId="27" xfId="0" applyFont="1" applyBorder="1" applyAlignment="1">
      <alignment vertical="center" wrapText="1"/>
    </xf>
    <xf numFmtId="0" fontId="27" fillId="3" borderId="14" xfId="0" applyFont="1" applyFill="1" applyBorder="1" applyAlignment="1">
      <alignment wrapText="1"/>
    </xf>
    <xf numFmtId="0" fontId="28" fillId="2" borderId="14" xfId="0" applyFont="1" applyFill="1" applyBorder="1" applyAlignment="1">
      <alignment wrapText="1"/>
    </xf>
    <xf numFmtId="0" fontId="28" fillId="2" borderId="14"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0" xfId="0" applyFont="1" applyFill="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9" fillId="2" borderId="14" xfId="10" applyFont="1" applyFill="1" applyBorder="1" applyAlignment="1">
      <alignment horizontal="center" vertical="center" wrapText="1"/>
    </xf>
    <xf numFmtId="9" fontId="0" fillId="2" borderId="0" xfId="10" applyFont="1" applyFill="1"/>
    <xf numFmtId="0" fontId="0" fillId="2" borderId="0" xfId="0" applyFill="1" applyAlignment="1">
      <alignment horizontal="center" vertical="center"/>
    </xf>
    <xf numFmtId="0" fontId="37" fillId="12" borderId="0" xfId="12" applyFont="1" applyAlignment="1" applyProtection="1">
      <alignment horizontal="center" vertical="center" wrapText="1"/>
    </xf>
    <xf numFmtId="0" fontId="44" fillId="0" borderId="28" xfId="15" applyFont="1" applyBorder="1" applyAlignment="1">
      <alignment horizontal="justify" vertical="center" wrapText="1"/>
    </xf>
    <xf numFmtId="0" fontId="44" fillId="2" borderId="28" xfId="15" applyFont="1" applyFill="1" applyBorder="1" applyAlignment="1">
      <alignment horizontal="center" vertical="center" wrapText="1"/>
    </xf>
    <xf numFmtId="0" fontId="46" fillId="0" borderId="28" xfId="15" applyFont="1" applyBorder="1" applyAlignment="1">
      <alignment horizontal="justify" vertical="center" wrapText="1"/>
    </xf>
    <xf numFmtId="0" fontId="44" fillId="0" borderId="28" xfId="15" applyFont="1" applyBorder="1" applyAlignment="1">
      <alignment horizontal="center" vertical="center" wrapText="1"/>
    </xf>
    <xf numFmtId="0" fontId="43" fillId="0" borderId="0" xfId="15" applyFont="1" applyAlignment="1">
      <alignment horizontal="center" vertical="center" wrapText="1"/>
    </xf>
    <xf numFmtId="0" fontId="44" fillId="0" borderId="0" xfId="15" applyFont="1" applyAlignment="1">
      <alignment horizontal="justify" vertical="center" wrapText="1"/>
    </xf>
    <xf numFmtId="0" fontId="44" fillId="0" borderId="0" xfId="15" applyFont="1" applyAlignment="1">
      <alignment horizontal="center" vertical="center" wrapText="1"/>
    </xf>
    <xf numFmtId="0" fontId="45" fillId="0" borderId="28" xfId="15" applyFont="1" applyBorder="1" applyAlignment="1">
      <alignment horizontal="center" vertical="center" wrapText="1"/>
    </xf>
    <xf numFmtId="0" fontId="47" fillId="0" borderId="28" xfId="15" applyFont="1" applyBorder="1" applyAlignment="1">
      <alignment horizontal="center" vertical="center" wrapText="1"/>
    </xf>
    <xf numFmtId="0" fontId="44" fillId="2" borderId="28" xfId="15" applyFont="1" applyFill="1" applyBorder="1" applyAlignment="1">
      <alignment horizontal="justify" vertical="center" wrapText="1"/>
    </xf>
    <xf numFmtId="0" fontId="16" fillId="0" borderId="0" xfId="0" applyFont="1" applyAlignment="1">
      <alignment horizontal="center" vertical="center" wrapText="1"/>
    </xf>
    <xf numFmtId="9" fontId="0" fillId="2" borderId="0" xfId="10" applyFont="1" applyFill="1" applyAlignment="1">
      <alignment horizontal="center" vertical="center"/>
    </xf>
    <xf numFmtId="0" fontId="36" fillId="2" borderId="0" xfId="0" applyFont="1" applyFill="1" applyAlignment="1">
      <alignment horizontal="center" vertical="center"/>
    </xf>
    <xf numFmtId="0" fontId="30" fillId="2" borderId="0" xfId="0" applyFont="1" applyFill="1" applyAlignment="1">
      <alignment horizontal="center" vertical="center"/>
    </xf>
    <xf numFmtId="9" fontId="0" fillId="0" borderId="0" xfId="10" applyFont="1" applyAlignment="1">
      <alignment horizontal="center" vertical="center"/>
    </xf>
    <xf numFmtId="0" fontId="18" fillId="2" borderId="0" xfId="0" applyFont="1" applyFill="1" applyAlignment="1">
      <alignment horizontal="center" vertical="center"/>
    </xf>
    <xf numFmtId="6" fontId="0" fillId="0" borderId="20" xfId="0" applyNumberFormat="1" applyBorder="1" applyAlignment="1">
      <alignment horizontal="center" vertical="center" wrapText="1"/>
    </xf>
    <xf numFmtId="0" fontId="50" fillId="2" borderId="0" xfId="0" applyFont="1" applyFill="1" applyAlignment="1">
      <alignment horizontal="center" vertical="center"/>
    </xf>
    <xf numFmtId="0" fontId="20" fillId="0" borderId="17" xfId="0" applyFont="1" applyBorder="1" applyAlignment="1">
      <alignment horizontal="center" vertical="center" wrapText="1"/>
    </xf>
    <xf numFmtId="0" fontId="50" fillId="0" borderId="19" xfId="0" applyFont="1" applyBorder="1" applyAlignment="1">
      <alignment horizontal="center" vertical="center" wrapText="1"/>
    </xf>
    <xf numFmtId="0" fontId="51"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31" fillId="2" borderId="0" xfId="0" applyFont="1" applyFill="1" applyAlignment="1">
      <alignment horizontal="center" vertical="center"/>
    </xf>
    <xf numFmtId="9" fontId="31" fillId="2" borderId="0" xfId="10" applyFont="1" applyFill="1" applyAlignment="1">
      <alignment horizontal="center" vertical="center"/>
    </xf>
    <xf numFmtId="0" fontId="38"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1" fontId="38" fillId="0" borderId="0" xfId="0" applyNumberFormat="1" applyFont="1" applyAlignment="1" applyProtection="1">
      <alignment horizontal="center" vertical="center"/>
      <protection locked="0"/>
    </xf>
    <xf numFmtId="0" fontId="18" fillId="0" borderId="0" xfId="0" applyFont="1" applyAlignment="1">
      <alignment horizontal="center" vertical="center"/>
    </xf>
    <xf numFmtId="0" fontId="43" fillId="2" borderId="0" xfId="15" applyFont="1" applyFill="1" applyAlignment="1">
      <alignment horizontal="center" vertical="center" wrapText="1"/>
    </xf>
    <xf numFmtId="10" fontId="0" fillId="0" borderId="0" xfId="0" applyNumberFormat="1" applyAlignment="1">
      <alignment horizontal="center" vertical="center"/>
    </xf>
    <xf numFmtId="0" fontId="0" fillId="0" borderId="0" xfId="0" applyAlignment="1">
      <alignment horizontal="center"/>
    </xf>
    <xf numFmtId="10" fontId="0" fillId="0" borderId="0" xfId="10" applyNumberFormat="1" applyFont="1" applyAlignment="1">
      <alignment horizontal="center" vertical="center"/>
    </xf>
    <xf numFmtId="0" fontId="43" fillId="2" borderId="28" xfId="15" applyFont="1" applyFill="1" applyBorder="1" applyAlignment="1">
      <alignment horizontal="center" vertical="center" wrapText="1"/>
    </xf>
    <xf numFmtId="0" fontId="43" fillId="0" borderId="28" xfId="15" applyFont="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52" fillId="0" borderId="0" xfId="0" applyFont="1" applyAlignment="1">
      <alignment horizontal="center" vertical="center" wrapText="1"/>
    </xf>
    <xf numFmtId="0" fontId="42" fillId="13" borderId="28" xfId="15" applyFont="1" applyFill="1" applyBorder="1" applyAlignment="1">
      <alignment horizontal="center" vertical="center" wrapText="1"/>
    </xf>
    <xf numFmtId="0" fontId="47" fillId="0" borderId="29" xfId="15" applyFont="1" applyBorder="1" applyAlignment="1">
      <alignment horizontal="center" vertical="center" wrapText="1"/>
    </xf>
    <xf numFmtId="0" fontId="9" fillId="0" borderId="28" xfId="0" applyFont="1" applyBorder="1" applyAlignment="1">
      <alignment horizontal="center" vertical="center" wrapText="1"/>
    </xf>
    <xf numFmtId="0" fontId="0" fillId="0" borderId="28" xfId="0" applyBorder="1" applyAlignment="1">
      <alignment horizontal="center" vertical="center"/>
    </xf>
    <xf numFmtId="0" fontId="43" fillId="0" borderId="12" xfId="15" applyFont="1" applyBorder="1" applyAlignment="1">
      <alignment horizontal="center" vertical="center" wrapText="1"/>
    </xf>
    <xf numFmtId="0" fontId="44" fillId="0" borderId="12" xfId="15" applyFont="1" applyBorder="1" applyAlignment="1">
      <alignment horizontal="justify" vertical="center" wrapText="1"/>
    </xf>
    <xf numFmtId="0" fontId="44" fillId="0" borderId="12" xfId="15" applyFont="1" applyBorder="1" applyAlignment="1">
      <alignment horizontal="center" vertical="center" wrapText="1"/>
    </xf>
    <xf numFmtId="0" fontId="47" fillId="0" borderId="12" xfId="15" applyFont="1" applyBorder="1" applyAlignment="1">
      <alignment horizontal="center" vertical="center" wrapText="1"/>
    </xf>
    <xf numFmtId="0" fontId="9" fillId="0" borderId="12" xfId="0" applyFont="1" applyBorder="1" applyAlignment="1">
      <alignment horizontal="center" vertical="center" wrapText="1"/>
    </xf>
    <xf numFmtId="0" fontId="0" fillId="0" borderId="12" xfId="0" applyBorder="1" applyAlignment="1">
      <alignment horizontal="center" vertical="center"/>
    </xf>
    <xf numFmtId="0" fontId="47" fillId="2" borderId="28" xfId="15" applyFont="1" applyFill="1" applyBorder="1" applyAlignment="1">
      <alignment horizontal="center" vertical="center" wrapText="1"/>
    </xf>
    <xf numFmtId="0" fontId="47" fillId="0" borderId="30" xfId="15" applyFont="1" applyBorder="1" applyAlignment="1">
      <alignment horizontal="center" vertical="center" wrapText="1"/>
    </xf>
    <xf numFmtId="0" fontId="47" fillId="0" borderId="0" xfId="15" applyFont="1" applyAlignment="1">
      <alignment horizontal="center" vertical="center" wrapText="1"/>
    </xf>
    <xf numFmtId="0" fontId="23" fillId="0" borderId="0" xfId="0" applyFont="1" applyAlignment="1">
      <alignment horizontal="center" vertical="center"/>
    </xf>
    <xf numFmtId="0" fontId="45" fillId="2" borderId="28" xfId="15" applyFont="1" applyFill="1" applyBorder="1" applyAlignment="1">
      <alignment horizontal="center" vertical="center" wrapText="1"/>
    </xf>
    <xf numFmtId="0" fontId="45" fillId="0" borderId="12" xfId="15" applyFont="1" applyBorder="1" applyAlignment="1">
      <alignment horizontal="center" vertical="center" wrapText="1"/>
    </xf>
    <xf numFmtId="0" fontId="57" fillId="2" borderId="0" xfId="0" applyFont="1" applyFill="1" applyAlignment="1">
      <alignment horizontal="center" vertical="center"/>
    </xf>
    <xf numFmtId="0" fontId="56" fillId="2" borderId="0" xfId="0" applyFont="1" applyFill="1" applyAlignment="1">
      <alignment horizontal="center" vertical="center"/>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59" fillId="14" borderId="29" xfId="0" applyFont="1" applyFill="1" applyBorder="1" applyAlignment="1">
      <alignment horizontal="center" vertical="center" wrapText="1"/>
    </xf>
    <xf numFmtId="14" fontId="59" fillId="14" borderId="29" xfId="0" applyNumberFormat="1" applyFont="1" applyFill="1" applyBorder="1" applyAlignment="1">
      <alignment horizontal="center" vertical="center" wrapText="1"/>
    </xf>
    <xf numFmtId="0" fontId="60" fillId="0" borderId="29" xfId="0" applyFont="1" applyBorder="1" applyAlignment="1">
      <alignment horizontal="center" vertical="center" wrapText="1"/>
    </xf>
    <xf numFmtId="0" fontId="60" fillId="0" borderId="28" xfId="0" applyFont="1" applyBorder="1" applyAlignment="1">
      <alignment horizontal="center" vertical="center" wrapText="1"/>
    </xf>
    <xf numFmtId="0" fontId="58" fillId="15" borderId="29" xfId="0" applyFont="1" applyFill="1" applyBorder="1" applyAlignment="1">
      <alignment horizontal="center" vertical="center" wrapText="1"/>
    </xf>
    <xf numFmtId="0" fontId="58" fillId="15" borderId="28" xfId="0" applyFont="1" applyFill="1" applyBorder="1" applyAlignment="1">
      <alignment horizontal="center" vertical="center" wrapText="1"/>
    </xf>
    <xf numFmtId="0" fontId="2" fillId="0" borderId="0" xfId="0" applyFont="1"/>
    <xf numFmtId="0" fontId="2" fillId="2" borderId="0" xfId="0" applyFont="1" applyFill="1"/>
    <xf numFmtId="0" fontId="38" fillId="16" borderId="0" xfId="0" applyFont="1" applyFill="1" applyAlignment="1" applyProtection="1">
      <alignment vertical="center"/>
      <protection locked="0"/>
    </xf>
    <xf numFmtId="0" fontId="38" fillId="0" borderId="0" xfId="0" applyFont="1" applyAlignment="1">
      <alignment horizontal="center" vertical="center"/>
    </xf>
    <xf numFmtId="0" fontId="38" fillId="0" borderId="0" xfId="0" applyFont="1" applyAlignment="1">
      <alignment horizontal="center" vertical="center" wrapText="1"/>
    </xf>
    <xf numFmtId="0" fontId="55" fillId="2" borderId="28" xfId="0" applyFont="1" applyFill="1" applyBorder="1" applyAlignment="1">
      <alignment horizontal="center" vertical="center" wrapText="1"/>
    </xf>
    <xf numFmtId="0" fontId="7" fillId="13" borderId="28" xfId="1" applyFont="1" applyFill="1" applyBorder="1" applyAlignment="1">
      <alignment horizontal="center" vertical="center" wrapText="1"/>
    </xf>
    <xf numFmtId="0" fontId="2" fillId="0" borderId="0" xfId="0" applyFont="1" applyAlignment="1">
      <alignment horizontal="left" vertical="center"/>
    </xf>
    <xf numFmtId="0" fontId="28" fillId="2" borderId="28" xfId="0" applyFont="1" applyFill="1" applyBorder="1" applyAlignment="1">
      <alignment horizontal="center" vertical="center" wrapText="1"/>
    </xf>
    <xf numFmtId="14" fontId="28" fillId="2" borderId="28" xfId="0" applyNumberFormat="1" applyFont="1" applyFill="1" applyBorder="1" applyAlignment="1">
      <alignment horizontal="center" vertical="center" wrapText="1"/>
    </xf>
    <xf numFmtId="0" fontId="29" fillId="2" borderId="28" xfId="0" applyFont="1" applyFill="1" applyBorder="1" applyAlignment="1">
      <alignment horizontal="center" vertical="center" wrapText="1"/>
    </xf>
    <xf numFmtId="0" fontId="10" fillId="15" borderId="28" xfId="1" applyFont="1" applyFill="1" applyBorder="1" applyAlignment="1">
      <alignment horizontal="center" vertical="center" wrapText="1"/>
    </xf>
    <xf numFmtId="0" fontId="11" fillId="15" borderId="28" xfId="0" applyFont="1" applyFill="1" applyBorder="1" applyAlignment="1">
      <alignment horizontal="center" vertical="center" wrapText="1"/>
    </xf>
    <xf numFmtId="9" fontId="11" fillId="15" borderId="28" xfId="10" applyFont="1" applyFill="1" applyBorder="1" applyAlignment="1">
      <alignment horizontal="center" vertical="center" wrapText="1"/>
    </xf>
    <xf numFmtId="0" fontId="65" fillId="13" borderId="28" xfId="1"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9" fillId="0" borderId="0" xfId="0" applyFont="1" applyAlignment="1">
      <alignment horizontal="center" vertical="center"/>
    </xf>
    <xf numFmtId="0" fontId="28" fillId="0" borderId="28" xfId="0" applyFont="1" applyBorder="1" applyAlignment="1">
      <alignment horizontal="center" vertical="center" wrapText="1"/>
    </xf>
    <xf numFmtId="0" fontId="65" fillId="17" borderId="28" xfId="1" applyFont="1" applyFill="1" applyBorder="1" applyAlignment="1">
      <alignment horizontal="center" vertical="center" wrapText="1"/>
    </xf>
    <xf numFmtId="0" fontId="29" fillId="13" borderId="28" xfId="0" applyFont="1" applyFill="1" applyBorder="1" applyAlignment="1">
      <alignment horizontal="center" vertical="center" wrapText="1"/>
    </xf>
    <xf numFmtId="9" fontId="29" fillId="13" borderId="28" xfId="1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40" fillId="2" borderId="28" xfId="0" applyFont="1" applyFill="1" applyBorder="1" applyAlignment="1">
      <alignment horizontal="center" vertical="center" wrapText="1"/>
    </xf>
    <xf numFmtId="14" fontId="39" fillId="2" borderId="28" xfId="0" applyNumberFormat="1" applyFont="1" applyFill="1" applyBorder="1" applyAlignment="1">
      <alignment horizontal="center" vertical="center" wrapText="1"/>
    </xf>
    <xf numFmtId="0" fontId="39" fillId="0" borderId="28" xfId="0" applyFont="1" applyBorder="1" applyAlignment="1">
      <alignment horizontal="center" vertical="center" wrapText="1"/>
    </xf>
    <xf numFmtId="0" fontId="71" fillId="2" borderId="28" xfId="0" applyFont="1" applyFill="1" applyBorder="1" applyAlignment="1">
      <alignment horizontal="center" vertical="center" wrapText="1"/>
    </xf>
    <xf numFmtId="0" fontId="72" fillId="2" borderId="28" xfId="0" applyFont="1" applyFill="1" applyBorder="1" applyAlignment="1">
      <alignment horizontal="center" vertical="center" wrapText="1"/>
    </xf>
    <xf numFmtId="9" fontId="72" fillId="2" borderId="28" xfId="10" applyFont="1" applyFill="1" applyBorder="1" applyAlignment="1">
      <alignment horizontal="center" vertical="center" wrapText="1"/>
    </xf>
    <xf numFmtId="0" fontId="35" fillId="15" borderId="28" xfId="0" applyFont="1" applyFill="1" applyBorder="1" applyAlignment="1">
      <alignment horizontal="center" vertical="center" wrapText="1"/>
    </xf>
    <xf numFmtId="9" fontId="28" fillId="2" borderId="28" xfId="10" applyFont="1" applyFill="1" applyBorder="1" applyAlignment="1">
      <alignment horizontal="center" vertical="center" wrapText="1"/>
    </xf>
    <xf numFmtId="0" fontId="39" fillId="8" borderId="28" xfId="0" applyFont="1" applyFill="1" applyBorder="1" applyAlignment="1">
      <alignment horizontal="center" vertical="center" wrapText="1"/>
    </xf>
    <xf numFmtId="9" fontId="39" fillId="8" borderId="28" xfId="10" applyFont="1" applyFill="1" applyBorder="1" applyAlignment="1">
      <alignment horizontal="center" vertical="center" wrapText="1"/>
    </xf>
    <xf numFmtId="9" fontId="39" fillId="2" borderId="28" xfId="10" applyFont="1" applyFill="1" applyBorder="1" applyAlignment="1">
      <alignment horizontal="center" vertical="center" wrapText="1"/>
    </xf>
    <xf numFmtId="0" fontId="0" fillId="0" borderId="35" xfId="0" applyBorder="1" applyAlignment="1">
      <alignment horizontal="center" vertical="center"/>
    </xf>
    <xf numFmtId="0" fontId="0" fillId="0" borderId="37" xfId="0" applyBorder="1" applyAlignment="1">
      <alignment horizontal="center" vertical="center"/>
    </xf>
    <xf numFmtId="0" fontId="41" fillId="15" borderId="28" xfId="0" applyFont="1" applyFill="1" applyBorder="1" applyAlignment="1">
      <alignment horizontal="center" vertical="center" wrapText="1"/>
    </xf>
    <xf numFmtId="0" fontId="42" fillId="15" borderId="28" xfId="15" applyFont="1" applyFill="1" applyBorder="1" applyAlignment="1">
      <alignment horizontal="center" vertical="center" wrapText="1"/>
    </xf>
    <xf numFmtId="0" fontId="66" fillId="0" borderId="0" xfId="0" applyFont="1" applyAlignment="1">
      <alignment vertical="center" wrapText="1"/>
    </xf>
    <xf numFmtId="0" fontId="44" fillId="6" borderId="28" xfId="15" applyFont="1" applyFill="1" applyBorder="1" applyAlignment="1">
      <alignment horizontal="center" vertical="center" wrapText="1"/>
    </xf>
    <xf numFmtId="0" fontId="44" fillId="16" borderId="28" xfId="15" applyFont="1" applyFill="1" applyBorder="1" applyAlignment="1">
      <alignment horizontal="center" vertical="center" wrapText="1"/>
    </xf>
    <xf numFmtId="0" fontId="44" fillId="17" borderId="28" xfId="15" applyFont="1" applyFill="1" applyBorder="1" applyAlignment="1">
      <alignment horizontal="center" vertical="center" wrapText="1"/>
    </xf>
    <xf numFmtId="0" fontId="44" fillId="17" borderId="29" xfId="15" applyFont="1" applyFill="1" applyBorder="1" applyAlignment="1">
      <alignment horizontal="center" vertical="center" wrapText="1"/>
    </xf>
    <xf numFmtId="0" fontId="22" fillId="0" borderId="0" xfId="0" applyFont="1" applyAlignment="1">
      <alignment vertical="center" wrapText="1"/>
    </xf>
    <xf numFmtId="0" fontId="29" fillId="0" borderId="28" xfId="0" applyFont="1" applyBorder="1" applyAlignment="1">
      <alignment horizontal="center" vertical="center" wrapText="1"/>
    </xf>
    <xf numFmtId="0" fontId="40" fillId="6" borderId="28" xfId="0" applyFont="1" applyFill="1" applyBorder="1" applyAlignment="1">
      <alignment horizontal="center" vertical="center" wrapText="1"/>
    </xf>
    <xf numFmtId="9" fontId="29" fillId="6" borderId="28" xfId="10" applyFont="1" applyFill="1" applyBorder="1" applyAlignment="1">
      <alignment horizontal="center" vertical="center" wrapText="1"/>
    </xf>
    <xf numFmtId="0" fontId="29" fillId="6" borderId="28" xfId="0" applyFont="1" applyFill="1" applyBorder="1" applyAlignment="1">
      <alignment horizontal="center" vertical="center" wrapText="1"/>
    </xf>
    <xf numFmtId="0" fontId="29" fillId="16" borderId="28" xfId="0" applyFont="1" applyFill="1" applyBorder="1" applyAlignment="1">
      <alignment horizontal="center" vertical="center" wrapText="1"/>
    </xf>
    <xf numFmtId="9" fontId="29" fillId="16" borderId="28" xfId="10" applyFont="1" applyFill="1" applyBorder="1" applyAlignment="1">
      <alignment horizontal="center" vertical="center" wrapText="1"/>
    </xf>
    <xf numFmtId="0" fontId="29" fillId="17" borderId="28" xfId="0" applyFont="1" applyFill="1" applyBorder="1" applyAlignment="1">
      <alignment horizontal="center" vertical="center" wrapText="1"/>
    </xf>
    <xf numFmtId="9" fontId="29" fillId="17" borderId="28" xfId="10" applyFont="1" applyFill="1" applyBorder="1" applyAlignment="1">
      <alignment horizontal="center" vertical="center" wrapText="1"/>
    </xf>
    <xf numFmtId="9" fontId="40" fillId="6" borderId="28" xfId="10" applyFont="1" applyFill="1" applyBorder="1" applyAlignment="1">
      <alignment horizontal="center" vertical="center" wrapText="1"/>
    </xf>
    <xf numFmtId="0" fontId="40" fillId="16" borderId="28" xfId="0" applyFont="1" applyFill="1" applyBorder="1" applyAlignment="1">
      <alignment horizontal="center" vertical="center" wrapText="1"/>
    </xf>
    <xf numFmtId="9" fontId="40" fillId="16" borderId="28" xfId="10" applyFont="1" applyFill="1" applyBorder="1" applyAlignment="1">
      <alignment horizontal="center" vertical="center" wrapText="1"/>
    </xf>
    <xf numFmtId="0" fontId="40" fillId="17" borderId="28" xfId="0" applyFont="1" applyFill="1" applyBorder="1" applyAlignment="1">
      <alignment horizontal="center" vertical="center" wrapText="1"/>
    </xf>
    <xf numFmtId="9" fontId="40" fillId="17" borderId="28" xfId="10" applyFont="1" applyFill="1" applyBorder="1" applyAlignment="1">
      <alignment horizontal="center" vertical="center" wrapText="1"/>
    </xf>
    <xf numFmtId="0" fontId="40" fillId="13" borderId="28" xfId="0" applyFont="1" applyFill="1" applyBorder="1" applyAlignment="1">
      <alignment horizontal="center" vertical="center" wrapText="1"/>
    </xf>
    <xf numFmtId="9" fontId="40" fillId="13" borderId="28" xfId="10" applyFont="1" applyFill="1" applyBorder="1" applyAlignment="1">
      <alignment horizontal="center" vertical="center" wrapText="1"/>
    </xf>
    <xf numFmtId="0" fontId="39" fillId="13" borderId="28" xfId="0" applyFont="1" applyFill="1" applyBorder="1" applyAlignment="1">
      <alignment horizontal="center" vertical="center" wrapText="1"/>
    </xf>
    <xf numFmtId="0" fontId="28" fillId="13" borderId="28" xfId="0" applyFont="1" applyFill="1" applyBorder="1" applyAlignment="1">
      <alignment horizontal="center" vertical="center" wrapText="1"/>
    </xf>
    <xf numFmtId="0" fontId="2" fillId="0" borderId="28" xfId="0" applyFont="1" applyBorder="1" applyAlignment="1">
      <alignment horizontal="center" vertical="center"/>
    </xf>
    <xf numFmtId="0" fontId="0" fillId="0" borderId="28" xfId="0" applyBorder="1" applyAlignment="1">
      <alignment horizontal="center"/>
    </xf>
    <xf numFmtId="9" fontId="0" fillId="0" borderId="28" xfId="10" applyFont="1" applyBorder="1" applyAlignment="1">
      <alignment horizontal="center" vertical="center"/>
    </xf>
    <xf numFmtId="0" fontId="1" fillId="0" borderId="28" xfId="0" applyFont="1" applyBorder="1" applyAlignment="1">
      <alignment horizontal="center"/>
    </xf>
    <xf numFmtId="9" fontId="0" fillId="0" borderId="28" xfId="10" applyFont="1" applyFill="1" applyBorder="1" applyAlignment="1">
      <alignment horizontal="center" vertical="center"/>
    </xf>
    <xf numFmtId="9" fontId="2" fillId="0" borderId="28" xfId="10" applyFont="1" applyBorder="1" applyAlignment="1">
      <alignment horizontal="center" vertical="center"/>
    </xf>
    <xf numFmtId="10" fontId="2" fillId="0" borderId="28" xfId="10" applyNumberFormat="1" applyFont="1" applyBorder="1" applyAlignment="1">
      <alignment horizontal="center" vertical="center"/>
    </xf>
    <xf numFmtId="0" fontId="74" fillId="2" borderId="28" xfId="0" applyFont="1" applyFill="1" applyBorder="1" applyAlignment="1">
      <alignment horizontal="center" vertical="center" wrapText="1"/>
    </xf>
    <xf numFmtId="0" fontId="75" fillId="2" borderId="28" xfId="0" applyFont="1" applyFill="1" applyBorder="1" applyAlignment="1">
      <alignment horizontal="center" vertical="center" wrapText="1"/>
    </xf>
    <xf numFmtId="9" fontId="75" fillId="2" borderId="28" xfId="10"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76" fillId="15" borderId="28" xfId="0" applyFont="1" applyFill="1" applyBorder="1" applyAlignment="1">
      <alignment horizontal="center" vertical="center" wrapText="1"/>
    </xf>
    <xf numFmtId="9" fontId="74" fillId="2" borderId="28" xfId="10" applyFont="1" applyFill="1" applyBorder="1" applyAlignment="1">
      <alignment horizontal="center" vertical="center" wrapText="1"/>
    </xf>
    <xf numFmtId="0" fontId="77" fillId="2" borderId="0" xfId="0" applyFont="1" applyFill="1" applyAlignment="1">
      <alignment horizontal="center" vertical="center"/>
    </xf>
    <xf numFmtId="0" fontId="78" fillId="0" borderId="28" xfId="0" applyFont="1" applyBorder="1" applyAlignment="1">
      <alignment horizontal="center" vertical="center" wrapText="1"/>
    </xf>
    <xf numFmtId="0" fontId="39" fillId="2" borderId="14" xfId="0" applyFont="1" applyFill="1" applyBorder="1" applyAlignment="1">
      <alignment horizontal="center" vertical="center" wrapText="1"/>
    </xf>
    <xf numFmtId="14" fontId="39" fillId="2" borderId="14" xfId="0" applyNumberFormat="1" applyFont="1" applyFill="1" applyBorder="1" applyAlignment="1">
      <alignment horizontal="center" vertical="center" wrapText="1"/>
    </xf>
    <xf numFmtId="0" fontId="39" fillId="2" borderId="14" xfId="0" applyFont="1" applyFill="1" applyBorder="1" applyAlignment="1">
      <alignment vertical="center" wrapText="1"/>
    </xf>
    <xf numFmtId="0" fontId="28" fillId="2" borderId="14" xfId="0" applyFont="1" applyFill="1" applyBorder="1" applyAlignment="1">
      <alignment vertical="center" wrapText="1"/>
    </xf>
    <xf numFmtId="14" fontId="28" fillId="2" borderId="14" xfId="0" applyNumberFormat="1" applyFont="1" applyFill="1" applyBorder="1" applyAlignment="1">
      <alignment horizontal="center" vertical="center" wrapText="1"/>
    </xf>
    <xf numFmtId="0" fontId="28" fillId="0" borderId="39" xfId="0" applyFont="1" applyBorder="1" applyAlignment="1">
      <alignment horizontal="left" vertical="center" wrapText="1"/>
    </xf>
    <xf numFmtId="0" fontId="28" fillId="0" borderId="28" xfId="0" applyFont="1" applyBorder="1" applyAlignment="1">
      <alignment vertical="center" wrapText="1"/>
    </xf>
    <xf numFmtId="14" fontId="28" fillId="0" borderId="28" xfId="0" applyNumberFormat="1" applyFont="1" applyBorder="1" applyAlignment="1">
      <alignment horizontal="center" vertical="center" wrapText="1"/>
    </xf>
    <xf numFmtId="0" fontId="28" fillId="0" borderId="28" xfId="0" applyFont="1" applyBorder="1" applyAlignment="1">
      <alignment horizontal="center" wrapText="1"/>
    </xf>
    <xf numFmtId="0" fontId="9" fillId="0" borderId="28" xfId="0" applyFont="1" applyBorder="1" applyAlignment="1">
      <alignment horizontal="center" vertical="center"/>
    </xf>
    <xf numFmtId="0" fontId="19" fillId="0" borderId="28" xfId="0" applyFont="1" applyBorder="1" applyAlignment="1">
      <alignment horizontal="center" vertical="center" wrapText="1"/>
    </xf>
    <xf numFmtId="9" fontId="28" fillId="2" borderId="28" xfId="0" applyNumberFormat="1" applyFont="1" applyFill="1" applyBorder="1" applyAlignment="1">
      <alignment horizontal="center" vertical="center" wrapText="1"/>
    </xf>
    <xf numFmtId="1" fontId="0" fillId="2" borderId="0" xfId="0" applyNumberFormat="1" applyFill="1" applyAlignment="1">
      <alignment horizontal="center" vertical="center"/>
    </xf>
    <xf numFmtId="0" fontId="28" fillId="2" borderId="31" xfId="0" applyFont="1" applyFill="1" applyBorder="1" applyAlignment="1">
      <alignment horizontal="center" vertical="center" wrapText="1"/>
    </xf>
    <xf numFmtId="0" fontId="28" fillId="2" borderId="7" xfId="0" applyFont="1" applyFill="1" applyBorder="1" applyAlignment="1">
      <alignment horizontal="center" vertical="center" wrapText="1"/>
    </xf>
    <xf numFmtId="1" fontId="0" fillId="2" borderId="0" xfId="10" applyNumberFormat="1" applyFont="1" applyFill="1" applyAlignment="1">
      <alignment horizontal="center" vertical="center"/>
    </xf>
    <xf numFmtId="0" fontId="81" fillId="0" borderId="5" xfId="0" applyFont="1" applyBorder="1" applyAlignment="1">
      <alignment horizontal="left" vertical="center" wrapText="1"/>
    </xf>
    <xf numFmtId="0" fontId="19" fillId="0" borderId="0" xfId="0" applyFont="1" applyAlignment="1">
      <alignment vertical="center"/>
    </xf>
    <xf numFmtId="0" fontId="19" fillId="0" borderId="0" xfId="0" applyFont="1" applyAlignment="1">
      <alignment vertical="center" wrapText="1"/>
    </xf>
    <xf numFmtId="0" fontId="19" fillId="7" borderId="15" xfId="0" applyFont="1" applyFill="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xf>
    <xf numFmtId="0" fontId="19" fillId="0" borderId="40" xfId="0" applyFont="1" applyBorder="1" applyAlignment="1">
      <alignment horizontal="left" vertical="center" wrapText="1"/>
    </xf>
    <xf numFmtId="0" fontId="19" fillId="0" borderId="0" xfId="0" applyFont="1" applyAlignment="1">
      <alignment horizontal="left" vertical="center" wrapText="1"/>
    </xf>
    <xf numFmtId="0" fontId="19" fillId="0" borderId="40" xfId="0" applyFont="1" applyBorder="1" applyAlignment="1">
      <alignment horizontal="left" vertical="center"/>
    </xf>
    <xf numFmtId="0" fontId="19" fillId="7" borderId="15" xfId="0" applyFont="1" applyFill="1" applyBorder="1" applyAlignment="1">
      <alignment horizontal="left" vertical="center"/>
    </xf>
    <xf numFmtId="0" fontId="19" fillId="7" borderId="16" xfId="0" applyFont="1" applyFill="1" applyBorder="1" applyAlignment="1">
      <alignment horizontal="left" vertical="center"/>
    </xf>
    <xf numFmtId="0" fontId="19" fillId="0" borderId="42" xfId="0" applyFont="1" applyBorder="1" applyAlignment="1">
      <alignment horizontal="left" vertical="center"/>
    </xf>
    <xf numFmtId="0" fontId="66" fillId="0" borderId="40" xfId="0" applyFont="1" applyBorder="1" applyAlignment="1">
      <alignment horizontal="left" vertical="center" wrapText="1"/>
    </xf>
    <xf numFmtId="0" fontId="19" fillId="0" borderId="0" xfId="0" applyFont="1" applyAlignment="1">
      <alignment horizontal="center" vertical="center"/>
    </xf>
    <xf numFmtId="0" fontId="19" fillId="2" borderId="44" xfId="0" applyFont="1" applyFill="1" applyBorder="1" applyAlignment="1">
      <alignment horizontal="left" vertical="center" wrapText="1"/>
    </xf>
    <xf numFmtId="0" fontId="63" fillId="22" borderId="5" xfId="0" applyFont="1" applyFill="1" applyBorder="1" applyAlignment="1">
      <alignment horizontal="center" vertical="center" wrapText="1"/>
    </xf>
    <xf numFmtId="0" fontId="63" fillId="22" borderId="41" xfId="0" applyFont="1" applyFill="1" applyBorder="1" applyAlignment="1">
      <alignment horizontal="center" vertical="center" wrapText="1"/>
    </xf>
    <xf numFmtId="0" fontId="63" fillId="22" borderId="40" xfId="0" applyFont="1" applyFill="1" applyBorder="1" applyAlignment="1">
      <alignment horizontal="center" vertical="center" wrapText="1"/>
    </xf>
    <xf numFmtId="0" fontId="63" fillId="22" borderId="0" xfId="0" applyFont="1" applyFill="1" applyAlignment="1">
      <alignment horizontal="center" vertical="center" wrapText="1"/>
    </xf>
    <xf numFmtId="0" fontId="63" fillId="22" borderId="6" xfId="0" applyFont="1" applyFill="1" applyBorder="1" applyAlignment="1">
      <alignment horizontal="center" vertical="center" wrapText="1"/>
    </xf>
    <xf numFmtId="0" fontId="19" fillId="2" borderId="41" xfId="0" applyFont="1" applyFill="1" applyBorder="1" applyAlignment="1">
      <alignment horizontal="left" vertical="center" wrapText="1"/>
    </xf>
    <xf numFmtId="0" fontId="81" fillId="0" borderId="40" xfId="0" applyFont="1" applyBorder="1" applyAlignment="1">
      <alignment horizontal="left" vertical="center" wrapText="1"/>
    </xf>
    <xf numFmtId="0" fontId="82" fillId="0" borderId="40" xfId="0" applyFont="1" applyBorder="1" applyAlignment="1">
      <alignment horizontal="left" vertical="center" wrapText="1"/>
    </xf>
    <xf numFmtId="0" fontId="3" fillId="0" borderId="7" xfId="0" applyFont="1" applyBorder="1" applyAlignment="1">
      <alignment horizontal="left" vertical="center" wrapText="1"/>
    </xf>
    <xf numFmtId="0" fontId="66" fillId="7" borderId="15" xfId="0" applyFont="1" applyFill="1" applyBorder="1" applyAlignment="1">
      <alignment horizontal="center" vertical="center"/>
    </xf>
    <xf numFmtId="0" fontId="19" fillId="0" borderId="4" xfId="0" applyFont="1" applyBorder="1" applyAlignment="1">
      <alignment horizontal="center" vertical="center"/>
    </xf>
    <xf numFmtId="0" fontId="19" fillId="0" borderId="42"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9" fillId="0" borderId="0" xfId="0" applyFont="1" applyAlignment="1">
      <alignment horizontal="center"/>
    </xf>
    <xf numFmtId="0" fontId="85" fillId="15" borderId="28" xfId="0" applyFont="1" applyFill="1" applyBorder="1" applyAlignment="1">
      <alignment horizontal="center" vertical="center"/>
    </xf>
    <xf numFmtId="0" fontId="85" fillId="15" borderId="28" xfId="0" applyFont="1" applyFill="1" applyBorder="1"/>
    <xf numFmtId="0" fontId="50" fillId="0" borderId="0" xfId="0" applyFont="1"/>
    <xf numFmtId="0" fontId="50" fillId="15" borderId="28" xfId="0" applyFont="1" applyFill="1" applyBorder="1"/>
    <xf numFmtId="0" fontId="50" fillId="15" borderId="28" xfId="0" applyFont="1" applyFill="1" applyBorder="1" applyAlignment="1">
      <alignment horizontal="center"/>
    </xf>
    <xf numFmtId="0" fontId="9" fillId="0" borderId="45" xfId="0" applyFont="1" applyBorder="1" applyAlignment="1">
      <alignment horizontal="center" vertical="center" wrapText="1"/>
    </xf>
    <xf numFmtId="0" fontId="19" fillId="0" borderId="28" xfId="0" applyFont="1" applyBorder="1" applyAlignment="1">
      <alignment horizontal="left" vertical="center" wrapText="1"/>
    </xf>
    <xf numFmtId="0" fontId="3" fillId="2" borderId="28" xfId="15" applyFont="1" applyFill="1" applyBorder="1" applyAlignment="1">
      <alignment horizontal="center" vertical="center" wrapText="1"/>
    </xf>
    <xf numFmtId="14" fontId="19" fillId="0" borderId="28" xfId="0" applyNumberFormat="1" applyFont="1" applyBorder="1" applyAlignment="1">
      <alignment horizontal="center" vertical="center" wrapText="1"/>
    </xf>
    <xf numFmtId="9" fontId="0" fillId="0" borderId="28" xfId="0" applyNumberFormat="1" applyBorder="1" applyAlignment="1">
      <alignment horizontal="center" vertical="center"/>
    </xf>
    <xf numFmtId="0" fontId="0" fillId="0" borderId="28" xfId="0" applyBorder="1"/>
    <xf numFmtId="0" fontId="9" fillId="2" borderId="47" xfId="0" applyFont="1" applyFill="1" applyBorder="1" applyAlignment="1">
      <alignment horizontal="center" vertical="center" wrapText="1"/>
    </xf>
    <xf numFmtId="0" fontId="9" fillId="2" borderId="28" xfId="0" applyFont="1" applyFill="1" applyBorder="1" applyAlignment="1">
      <alignment horizontal="center" vertical="center"/>
    </xf>
    <xf numFmtId="0" fontId="19" fillId="2" borderId="28" xfId="0" applyFont="1" applyFill="1" applyBorder="1" applyAlignment="1">
      <alignment horizontal="left" vertical="center" wrapText="1"/>
    </xf>
    <xf numFmtId="9" fontId="19" fillId="2" borderId="28" xfId="0" applyNumberFormat="1" applyFont="1" applyFill="1" applyBorder="1" applyAlignment="1">
      <alignment horizontal="center" vertical="center" wrapText="1"/>
    </xf>
    <xf numFmtId="0" fontId="19" fillId="2" borderId="28" xfId="0" applyFont="1" applyFill="1" applyBorder="1" applyAlignment="1">
      <alignment horizontal="center" vertical="center" wrapText="1"/>
    </xf>
    <xf numFmtId="0" fontId="0" fillId="2" borderId="28" xfId="0" applyFill="1" applyBorder="1" applyAlignment="1">
      <alignment horizontal="center" vertical="center"/>
    </xf>
    <xf numFmtId="0" fontId="3" fillId="2" borderId="28" xfId="15" applyFont="1" applyFill="1" applyBorder="1" applyAlignment="1">
      <alignment horizontal="justify" vertical="center" wrapText="1"/>
    </xf>
    <xf numFmtId="14" fontId="19" fillId="2" borderId="28" xfId="0" applyNumberFormat="1" applyFont="1" applyFill="1" applyBorder="1" applyAlignment="1">
      <alignment horizontal="center" vertical="center"/>
    </xf>
    <xf numFmtId="0" fontId="9" fillId="0" borderId="50" xfId="0" applyFont="1" applyBorder="1" applyAlignment="1">
      <alignment horizontal="center" vertical="center" wrapText="1"/>
    </xf>
    <xf numFmtId="0" fontId="83" fillId="2" borderId="0" xfId="15" applyFont="1" applyFill="1" applyAlignment="1">
      <alignment horizontal="center" vertical="center" wrapText="1"/>
    </xf>
    <xf numFmtId="0" fontId="82" fillId="2" borderId="28" xfId="15" applyFont="1" applyFill="1" applyBorder="1" applyAlignment="1">
      <alignment horizontal="center" vertical="center" wrapText="1"/>
    </xf>
    <xf numFmtId="0" fontId="3" fillId="2" borderId="28" xfId="15" applyFont="1" applyFill="1" applyBorder="1" applyAlignment="1">
      <alignment horizontal="left" vertical="center" wrapText="1"/>
    </xf>
    <xf numFmtId="9" fontId="19" fillId="0" borderId="28" xfId="0" applyNumberFormat="1" applyFont="1" applyBorder="1" applyAlignment="1">
      <alignment horizontal="center" vertical="center" wrapText="1"/>
    </xf>
    <xf numFmtId="0" fontId="19" fillId="2" borderId="28" xfId="0" applyFont="1" applyFill="1" applyBorder="1" applyAlignment="1">
      <alignment horizontal="center" vertical="center"/>
    </xf>
    <xf numFmtId="0" fontId="85" fillId="0" borderId="0" xfId="0" applyFont="1"/>
    <xf numFmtId="0" fontId="85" fillId="15" borderId="47" xfId="0" applyFont="1" applyFill="1" applyBorder="1" applyAlignment="1">
      <alignment horizontal="center" vertical="center"/>
    </xf>
    <xf numFmtId="0" fontId="85" fillId="15" borderId="28" xfId="0" applyFont="1" applyFill="1" applyBorder="1" applyAlignment="1">
      <alignment horizontal="center"/>
    </xf>
    <xf numFmtId="0" fontId="82" fillId="0" borderId="28" xfId="15" applyFont="1" applyBorder="1" applyAlignment="1">
      <alignment horizontal="center" vertical="center" wrapText="1"/>
    </xf>
    <xf numFmtId="0" fontId="3" fillId="2" borderId="42" xfId="15" applyFont="1" applyFill="1" applyBorder="1" applyAlignment="1">
      <alignment horizontal="justify" vertical="center" wrapText="1"/>
    </xf>
    <xf numFmtId="0" fontId="3" fillId="2" borderId="28" xfId="15" applyFont="1" applyFill="1" applyBorder="1" applyAlignment="1">
      <alignment horizontal="justify" vertical="center"/>
    </xf>
    <xf numFmtId="9" fontId="9" fillId="0" borderId="28" xfId="0" applyNumberFormat="1" applyFont="1" applyBorder="1" applyAlignment="1">
      <alignment horizontal="center" vertical="center"/>
    </xf>
    <xf numFmtId="0" fontId="9" fillId="0" borderId="28" xfId="0" applyFont="1" applyBorder="1"/>
    <xf numFmtId="0" fontId="82" fillId="2" borderId="28" xfId="15" applyFont="1" applyFill="1" applyBorder="1" applyAlignment="1">
      <alignment horizontal="justify" vertical="center" wrapText="1"/>
    </xf>
    <xf numFmtId="0" fontId="19" fillId="0" borderId="42" xfId="0" applyFont="1" applyBorder="1" applyAlignment="1">
      <alignment horizontal="left" vertical="center" wrapText="1"/>
    </xf>
    <xf numFmtId="0" fontId="19" fillId="0" borderId="28" xfId="0" applyFont="1" applyBorder="1" applyAlignment="1">
      <alignment horizontal="center" vertical="center"/>
    </xf>
    <xf numFmtId="0" fontId="3" fillId="2" borderId="13" xfId="0" applyFont="1" applyFill="1" applyBorder="1" applyAlignment="1">
      <alignment vertical="center" wrapText="1"/>
    </xf>
    <xf numFmtId="0" fontId="3" fillId="2" borderId="51" xfId="0" applyFont="1" applyFill="1" applyBorder="1" applyAlignment="1">
      <alignment vertical="center" wrapText="1"/>
    </xf>
    <xf numFmtId="14" fontId="9" fillId="0" borderId="28" xfId="0" applyNumberFormat="1" applyFont="1" applyBorder="1" applyAlignment="1">
      <alignment horizontal="center" vertical="center"/>
    </xf>
    <xf numFmtId="0" fontId="3" fillId="2" borderId="0" xfId="0" applyFont="1" applyFill="1" applyAlignment="1">
      <alignment vertical="center" wrapText="1"/>
    </xf>
    <xf numFmtId="0" fontId="9" fillId="0" borderId="47" xfId="0" applyFont="1" applyBorder="1" applyAlignment="1">
      <alignment horizontal="center" vertical="center" wrapText="1"/>
    </xf>
    <xf numFmtId="0" fontId="82" fillId="0" borderId="28" xfId="1" applyFont="1" applyBorder="1" applyAlignment="1">
      <alignment horizontal="center" vertical="center" wrapText="1"/>
    </xf>
    <xf numFmtId="0" fontId="9" fillId="0" borderId="42" xfId="0" applyFont="1" applyBorder="1" applyAlignment="1">
      <alignment horizontal="center" vertical="center"/>
    </xf>
    <xf numFmtId="0" fontId="3" fillId="2" borderId="7" xfId="0" applyFont="1" applyFill="1" applyBorder="1" applyAlignment="1">
      <alignment vertical="center" wrapText="1"/>
    </xf>
    <xf numFmtId="0" fontId="86" fillId="2" borderId="51" xfId="0" applyFont="1" applyFill="1" applyBorder="1" applyAlignment="1">
      <alignment vertical="center" wrapText="1"/>
    </xf>
    <xf numFmtId="0" fontId="83" fillId="2" borderId="28" xfId="15" applyFont="1" applyFill="1" applyBorder="1" applyAlignment="1">
      <alignment vertical="center" wrapText="1"/>
    </xf>
    <xf numFmtId="0" fontId="87" fillId="2" borderId="28" xfId="15" applyFont="1" applyFill="1" applyBorder="1" applyAlignment="1">
      <alignment horizontal="center" vertical="center" wrapText="1"/>
    </xf>
    <xf numFmtId="0" fontId="3" fillId="2" borderId="52" xfId="15" applyFont="1" applyFill="1" applyBorder="1" applyAlignment="1">
      <alignment horizontal="justify" vertical="center" wrapText="1"/>
    </xf>
    <xf numFmtId="0" fontId="3" fillId="2" borderId="53" xfId="15" applyFont="1" applyFill="1" applyBorder="1" applyAlignment="1">
      <alignment horizontal="justify" vertical="center"/>
    </xf>
    <xf numFmtId="0" fontId="3" fillId="2" borderId="54" xfId="15" applyFont="1" applyFill="1" applyBorder="1" applyAlignment="1">
      <alignment horizontal="justify" vertical="center" wrapText="1"/>
    </xf>
    <xf numFmtId="0" fontId="3" fillId="2" borderId="55" xfId="15" applyFont="1" applyFill="1" applyBorder="1" applyAlignment="1">
      <alignment horizontal="justify" vertical="center" wrapText="1"/>
    </xf>
    <xf numFmtId="0" fontId="3" fillId="2" borderId="56" xfId="15" applyFont="1" applyFill="1" applyBorder="1" applyAlignment="1">
      <alignment horizontal="justify" vertical="center"/>
    </xf>
    <xf numFmtId="0" fontId="85" fillId="0" borderId="45" xfId="0" applyFont="1" applyBorder="1"/>
    <xf numFmtId="0" fontId="85" fillId="0" borderId="38" xfId="0" applyFont="1" applyBorder="1"/>
    <xf numFmtId="0" fontId="3" fillId="2" borderId="7" xfId="1" applyFill="1" applyBorder="1" applyAlignment="1">
      <alignment horizontal="left" vertical="center" wrapText="1"/>
    </xf>
    <xf numFmtId="0" fontId="3" fillId="2" borderId="7" xfId="1" applyFill="1" applyBorder="1" applyAlignment="1">
      <alignment horizontal="justify" vertical="center" wrapText="1"/>
    </xf>
    <xf numFmtId="0" fontId="3" fillId="2" borderId="28" xfId="1" applyFill="1" applyBorder="1" applyAlignment="1">
      <alignment horizontal="left" vertical="center" wrapText="1"/>
    </xf>
    <xf numFmtId="0" fontId="3" fillId="0" borderId="0" xfId="0" applyFont="1" applyAlignment="1">
      <alignment vertical="center" wrapText="1"/>
    </xf>
    <xf numFmtId="14" fontId="19" fillId="0" borderId="28" xfId="0" applyNumberFormat="1" applyFont="1" applyBorder="1" applyAlignment="1">
      <alignment horizontal="center" vertical="center"/>
    </xf>
    <xf numFmtId="0" fontId="3" fillId="2" borderId="28" xfId="1" applyFill="1" applyBorder="1" applyAlignment="1">
      <alignment horizontal="justify" vertical="center" wrapText="1"/>
    </xf>
    <xf numFmtId="14" fontId="19" fillId="2" borderId="28" xfId="0" applyNumberFormat="1" applyFont="1" applyFill="1" applyBorder="1" applyAlignment="1">
      <alignment horizontal="center" vertical="center" wrapText="1"/>
    </xf>
    <xf numFmtId="0" fontId="9" fillId="2" borderId="0" xfId="0" applyFont="1" applyFill="1"/>
    <xf numFmtId="9" fontId="9" fillId="2" borderId="28" xfId="0" applyNumberFormat="1" applyFont="1" applyFill="1" applyBorder="1" applyAlignment="1">
      <alignment horizontal="center" vertical="center"/>
    </xf>
    <xf numFmtId="0" fontId="9" fillId="2" borderId="28" xfId="0" applyFont="1" applyFill="1" applyBorder="1"/>
    <xf numFmtId="0" fontId="9" fillId="7" borderId="28" xfId="0" applyFont="1" applyFill="1" applyBorder="1" applyAlignment="1">
      <alignment horizontal="center" vertical="center"/>
    </xf>
    <xf numFmtId="0" fontId="9" fillId="0" borderId="12" xfId="0" applyFont="1" applyBorder="1"/>
    <xf numFmtId="0" fontId="9" fillId="0" borderId="47" xfId="0" applyFont="1" applyBorder="1" applyAlignment="1">
      <alignment horizontal="center" vertical="center"/>
    </xf>
    <xf numFmtId="14" fontId="19" fillId="0" borderId="47" xfId="0" applyNumberFormat="1" applyFont="1" applyBorder="1" applyAlignment="1">
      <alignment horizontal="center" vertical="center"/>
    </xf>
    <xf numFmtId="0" fontId="9" fillId="0" borderId="47" xfId="0" applyFont="1" applyBorder="1"/>
    <xf numFmtId="9" fontId="9" fillId="0" borderId="47" xfId="0" applyNumberFormat="1" applyFont="1" applyBorder="1" applyAlignment="1">
      <alignment horizontal="center" vertical="center"/>
    </xf>
    <xf numFmtId="0" fontId="83" fillId="0" borderId="28" xfId="1" applyFont="1" applyBorder="1" applyAlignment="1">
      <alignment horizontal="center" vertical="center" wrapText="1"/>
    </xf>
    <xf numFmtId="0" fontId="9" fillId="0" borderId="28" xfId="0" applyFont="1" applyBorder="1" applyAlignment="1">
      <alignment vertical="center" wrapText="1"/>
    </xf>
    <xf numFmtId="0" fontId="19" fillId="2" borderId="28" xfId="0" applyFont="1" applyFill="1" applyBorder="1" applyAlignment="1">
      <alignment vertical="center" wrapText="1"/>
    </xf>
    <xf numFmtId="0" fontId="19" fillId="2" borderId="0" xfId="0" applyFont="1" applyFill="1" applyAlignment="1">
      <alignment vertical="center" wrapText="1"/>
    </xf>
    <xf numFmtId="0" fontId="82" fillId="2" borderId="28" xfId="0" applyFont="1" applyFill="1" applyBorder="1" applyAlignment="1">
      <alignment horizontal="left" vertical="center" wrapText="1"/>
    </xf>
    <xf numFmtId="0" fontId="3" fillId="2" borderId="57" xfId="0" applyFont="1" applyFill="1" applyBorder="1" applyAlignment="1">
      <alignment horizontal="center" vertical="center" wrapText="1"/>
    </xf>
    <xf numFmtId="0" fontId="83" fillId="2" borderId="43" xfId="0" applyFont="1" applyFill="1" applyBorder="1" applyAlignment="1">
      <alignment horizontal="center" vertical="center" wrapText="1"/>
    </xf>
    <xf numFmtId="0" fontId="82" fillId="2" borderId="56" xfId="0" applyFont="1" applyFill="1" applyBorder="1" applyAlignment="1">
      <alignment vertical="center" wrapText="1"/>
    </xf>
    <xf numFmtId="0" fontId="9" fillId="0" borderId="28" xfId="0" applyFont="1" applyBorder="1" applyAlignment="1">
      <alignment horizontal="center" wrapText="1"/>
    </xf>
    <xf numFmtId="0" fontId="82" fillId="2" borderId="58" xfId="18" applyFont="1" applyFill="1" applyBorder="1" applyAlignment="1">
      <alignment vertical="center" wrapText="1"/>
    </xf>
    <xf numFmtId="0" fontId="82" fillId="2" borderId="59" xfId="18" applyFont="1" applyFill="1" applyBorder="1" applyAlignment="1">
      <alignment vertical="center" wrapText="1"/>
    </xf>
    <xf numFmtId="14" fontId="9" fillId="0" borderId="28" xfId="0" applyNumberFormat="1" applyFont="1" applyBorder="1" applyAlignment="1">
      <alignment horizontal="center" vertical="center" wrapText="1"/>
    </xf>
    <xf numFmtId="0" fontId="9" fillId="0" borderId="0" xfId="0" applyFont="1" applyAlignment="1">
      <alignment vertical="center"/>
    </xf>
    <xf numFmtId="0" fontId="85" fillId="0" borderId="0" xfId="0" applyFont="1" applyAlignment="1">
      <alignment vertical="center"/>
    </xf>
    <xf numFmtId="0" fontId="9" fillId="0" borderId="28" xfId="0" applyFont="1" applyBorder="1" applyAlignment="1">
      <alignment horizontal="left" vertical="center" wrapText="1"/>
    </xf>
    <xf numFmtId="0" fontId="19" fillId="0" borderId="47" xfId="0" applyFont="1" applyBorder="1" applyAlignment="1">
      <alignmen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19"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73" fillId="16" borderId="28" xfId="11" applyFont="1" applyFill="1" applyAlignment="1" applyProtection="1">
      <alignment horizontal="center" vertical="center" wrapText="1"/>
    </xf>
    <xf numFmtId="0" fontId="8" fillId="15" borderId="28" xfId="0" applyFont="1" applyFill="1" applyBorder="1" applyAlignment="1">
      <alignment horizontal="center" vertical="center"/>
    </xf>
    <xf numFmtId="0" fontId="8" fillId="15" borderId="28" xfId="1" applyFont="1" applyFill="1" applyBorder="1" applyAlignment="1">
      <alignment horizontal="center" vertical="center" wrapText="1"/>
    </xf>
    <xf numFmtId="0" fontId="17" fillId="0" borderId="28" xfId="0" applyFont="1" applyBorder="1" applyAlignment="1">
      <alignment horizontal="center" vertical="center" wrapText="1"/>
    </xf>
    <xf numFmtId="0" fontId="4" fillId="15" borderId="28" xfId="1" applyFont="1" applyFill="1" applyBorder="1" applyAlignment="1">
      <alignment horizontal="center" vertical="center" wrapText="1"/>
    </xf>
    <xf numFmtId="0" fontId="9" fillId="0" borderId="28" xfId="0" applyFont="1" applyBorder="1" applyAlignment="1">
      <alignment horizontal="center" vertical="center"/>
    </xf>
    <xf numFmtId="0" fontId="19" fillId="0" borderId="28" xfId="0" applyFont="1" applyBorder="1" applyAlignment="1">
      <alignment horizontal="center" vertical="center" wrapText="1"/>
    </xf>
    <xf numFmtId="0" fontId="64" fillId="2" borderId="28" xfId="9" applyFont="1" applyFill="1" applyBorder="1" applyAlignment="1">
      <alignment horizontal="left" vertical="center" wrapText="1"/>
    </xf>
    <xf numFmtId="0" fontId="65" fillId="13" borderId="28" xfId="1" applyFont="1" applyFill="1" applyBorder="1" applyAlignment="1">
      <alignment horizontal="center" vertical="center" wrapText="1"/>
    </xf>
    <xf numFmtId="0" fontId="10" fillId="15" borderId="28" xfId="1" applyFont="1" applyFill="1" applyBorder="1" applyAlignment="1">
      <alignment horizontal="center" vertical="center" wrapText="1"/>
    </xf>
    <xf numFmtId="0" fontId="69" fillId="0" borderId="28" xfId="0" applyFont="1" applyBorder="1" applyAlignment="1">
      <alignment horizontal="center" vertical="center" wrapText="1"/>
    </xf>
    <xf numFmtId="0" fontId="4" fillId="15" borderId="7" xfId="1" applyFont="1" applyFill="1" applyBorder="1" applyAlignment="1">
      <alignment horizontal="center" vertical="center" wrapText="1"/>
    </xf>
    <xf numFmtId="0" fontId="7" fillId="13" borderId="28" xfId="1" applyFont="1" applyFill="1" applyBorder="1" applyAlignment="1">
      <alignment horizontal="center" vertical="center" wrapText="1"/>
    </xf>
    <xf numFmtId="0" fontId="22" fillId="0" borderId="0" xfId="0" applyFont="1" applyAlignment="1">
      <alignment horizontal="center" vertical="center" wrapText="1"/>
    </xf>
    <xf numFmtId="0" fontId="21" fillId="0" borderId="28" xfId="0" applyFont="1" applyBorder="1" applyAlignment="1">
      <alignment horizontal="center" vertical="center" wrapText="1"/>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68" fillId="0" borderId="28" xfId="0" applyFont="1" applyBorder="1" applyAlignment="1">
      <alignment horizontal="center" vertical="center" wrapText="1"/>
    </xf>
    <xf numFmtId="0" fontId="65" fillId="17" borderId="28" xfId="1" applyFont="1" applyFill="1" applyBorder="1" applyAlignment="1">
      <alignment horizontal="center" vertical="center" wrapText="1"/>
    </xf>
    <xf numFmtId="0" fontId="66" fillId="0" borderId="28" xfId="0" applyFont="1" applyBorder="1" applyAlignment="1">
      <alignment horizontal="center" vertical="center" wrapText="1"/>
    </xf>
    <xf numFmtId="0" fontId="52" fillId="13" borderId="28" xfId="0" applyFont="1" applyFill="1" applyBorder="1" applyAlignment="1">
      <alignment horizontal="center" vertical="center"/>
    </xf>
    <xf numFmtId="0" fontId="52" fillId="13" borderId="28" xfId="1" applyFont="1" applyFill="1" applyBorder="1" applyAlignment="1">
      <alignment horizontal="center" vertical="center" wrapText="1"/>
    </xf>
    <xf numFmtId="0" fontId="70" fillId="0" borderId="28" xfId="0" applyFont="1" applyBorder="1" applyAlignment="1">
      <alignment horizontal="center" vertical="center" wrapText="1"/>
    </xf>
    <xf numFmtId="0" fontId="67" fillId="0" borderId="28" xfId="0" applyFont="1" applyBorder="1" applyAlignment="1">
      <alignment horizontal="center" vertical="center" wrapText="1"/>
    </xf>
    <xf numFmtId="0" fontId="20" fillId="9" borderId="0" xfId="0" applyFont="1" applyFill="1" applyAlignment="1">
      <alignment horizontal="center" vertical="center"/>
    </xf>
    <xf numFmtId="14" fontId="26" fillId="0" borderId="25" xfId="0" applyNumberFormat="1" applyFont="1" applyBorder="1" applyAlignment="1">
      <alignment horizontal="center" vertical="center" wrapText="1"/>
    </xf>
    <xf numFmtId="14" fontId="26" fillId="0" borderId="26" xfId="0" applyNumberFormat="1" applyFont="1" applyBorder="1" applyAlignment="1">
      <alignment horizontal="center" vertical="center" wrapText="1"/>
    </xf>
    <xf numFmtId="14" fontId="26" fillId="0" borderId="27" xfId="0" applyNumberFormat="1" applyFont="1" applyBorder="1" applyAlignment="1">
      <alignment horizontal="center" vertical="center" wrapText="1"/>
    </xf>
    <xf numFmtId="0" fontId="25" fillId="0" borderId="25" xfId="0" applyFont="1" applyBorder="1" applyAlignment="1">
      <alignment horizontal="center" vertical="center" wrapText="1"/>
    </xf>
    <xf numFmtId="0" fontId="25" fillId="0" borderId="27" xfId="0" applyFont="1" applyBorder="1" applyAlignment="1">
      <alignment horizontal="center" vertical="center" wrapText="1"/>
    </xf>
    <xf numFmtId="0" fontId="24" fillId="0" borderId="0" xfId="0" applyFont="1" applyAlignment="1">
      <alignment horizontal="center" vertical="center" wrapText="1"/>
    </xf>
    <xf numFmtId="0" fontId="8" fillId="10" borderId="0" xfId="0" applyFont="1" applyFill="1" applyAlignment="1">
      <alignment horizontal="center" vertical="center" wrapText="1"/>
    </xf>
    <xf numFmtId="0" fontId="8" fillId="10" borderId="23" xfId="0" applyFont="1" applyFill="1" applyBorder="1" applyAlignment="1">
      <alignment horizontal="center" vertical="center" wrapText="1"/>
    </xf>
    <xf numFmtId="0" fontId="64" fillId="2" borderId="0" xfId="9" applyFont="1" applyFill="1" applyAlignment="1">
      <alignment horizontal="left" vertical="center" wrapText="1"/>
    </xf>
    <xf numFmtId="0" fontId="54" fillId="15" borderId="12" xfId="0" applyFont="1" applyFill="1" applyBorder="1" applyAlignment="1">
      <alignment horizontal="center" vertical="center" wrapText="1"/>
    </xf>
    <xf numFmtId="0" fontId="43" fillId="2" borderId="31" xfId="15" applyFont="1" applyFill="1" applyBorder="1" applyAlignment="1">
      <alignment horizontal="center" vertical="center" wrapText="1"/>
    </xf>
    <xf numFmtId="0" fontId="43" fillId="2" borderId="6" xfId="15" applyFont="1" applyFill="1" applyBorder="1" applyAlignment="1">
      <alignment horizontal="center" vertical="center" wrapText="1"/>
    </xf>
    <xf numFmtId="0" fontId="43" fillId="2" borderId="7" xfId="15" applyFont="1" applyFill="1" applyBorder="1" applyAlignment="1">
      <alignment horizontal="center" vertical="center" wrapText="1"/>
    </xf>
    <xf numFmtId="0" fontId="54" fillId="15" borderId="32" xfId="0" applyFont="1" applyFill="1" applyBorder="1" applyAlignment="1">
      <alignment horizontal="center" vertical="center" wrapText="1"/>
    </xf>
    <xf numFmtId="0" fontId="43" fillId="0" borderId="31" xfId="15" applyFont="1" applyBorder="1" applyAlignment="1">
      <alignment horizontal="center" vertical="center" wrapText="1"/>
    </xf>
    <xf numFmtId="0" fontId="43" fillId="0" borderId="6" xfId="15" applyFont="1" applyBorder="1" applyAlignment="1">
      <alignment horizontal="center" vertical="center" wrapText="1"/>
    </xf>
    <xf numFmtId="0" fontId="43" fillId="0" borderId="7" xfId="15" applyFont="1" applyBorder="1" applyAlignment="1">
      <alignment horizontal="center" vertical="center" wrapText="1"/>
    </xf>
    <xf numFmtId="0" fontId="47" fillId="2" borderId="28" xfId="15" applyFont="1" applyFill="1" applyBorder="1" applyAlignment="1">
      <alignment horizontal="center" vertical="center" wrapText="1"/>
    </xf>
    <xf numFmtId="0" fontId="43" fillId="2" borderId="28" xfId="15" applyFont="1" applyFill="1" applyBorder="1" applyAlignment="1">
      <alignment horizontal="center" vertical="center" wrapText="1"/>
    </xf>
    <xf numFmtId="0" fontId="47" fillId="0" borderId="30" xfId="15" applyFont="1" applyBorder="1" applyAlignment="1">
      <alignment horizontal="center" vertical="center" wrapText="1"/>
    </xf>
    <xf numFmtId="0" fontId="47" fillId="0" borderId="0" xfId="15" applyFont="1" applyAlignment="1">
      <alignment horizontal="center" vertical="center" wrapText="1"/>
    </xf>
    <xf numFmtId="0" fontId="9" fillId="0" borderId="28" xfId="0" applyFont="1" applyBorder="1" applyAlignment="1">
      <alignment horizontal="center"/>
    </xf>
    <xf numFmtId="0" fontId="22" fillId="0" borderId="30"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0" xfId="0" applyFont="1" applyAlignment="1">
      <alignment horizontal="center" vertical="center" wrapText="1"/>
    </xf>
    <xf numFmtId="0" fontId="66" fillId="0" borderId="35"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29" xfId="0" applyFont="1" applyBorder="1" applyAlignment="1">
      <alignment horizontal="left" vertical="center" wrapText="1"/>
    </xf>
    <xf numFmtId="0" fontId="66" fillId="0" borderId="34" xfId="0" applyFont="1" applyBorder="1" applyAlignment="1">
      <alignment horizontal="left" vertical="center" wrapText="1"/>
    </xf>
    <xf numFmtId="0" fontId="64" fillId="2" borderId="29" xfId="9" applyFont="1" applyFill="1" applyBorder="1" applyAlignment="1">
      <alignment horizontal="center" vertical="center" wrapText="1"/>
    </xf>
    <xf numFmtId="0" fontId="64" fillId="2" borderId="34" xfId="9" applyFont="1" applyFill="1" applyBorder="1" applyAlignment="1">
      <alignment horizontal="center" vertical="center" wrapText="1"/>
    </xf>
    <xf numFmtId="0" fontId="85" fillId="15" borderId="48" xfId="0" applyFont="1" applyFill="1" applyBorder="1" applyAlignment="1">
      <alignment horizontal="center" vertical="center"/>
    </xf>
    <xf numFmtId="0" fontId="85" fillId="15" borderId="42" xfId="0" applyFont="1" applyFill="1" applyBorder="1" applyAlignment="1">
      <alignment horizontal="center" vertical="center"/>
    </xf>
    <xf numFmtId="0" fontId="66" fillId="0" borderId="29" xfId="0" applyFont="1" applyBorder="1" applyAlignment="1">
      <alignment vertical="center" wrapText="1"/>
    </xf>
    <xf numFmtId="0" fontId="66" fillId="0" borderId="34" xfId="0" applyFont="1" applyBorder="1" applyAlignment="1">
      <alignment vertical="center" wrapText="1"/>
    </xf>
    <xf numFmtId="0" fontId="64" fillId="2" borderId="29" xfId="9" applyFont="1" applyFill="1" applyBorder="1" applyAlignment="1">
      <alignment vertical="center" wrapText="1"/>
    </xf>
    <xf numFmtId="0" fontId="64" fillId="2" borderId="34" xfId="9" applyFont="1" applyFill="1" applyBorder="1" applyAlignment="1">
      <alignment vertical="center" wrapText="1"/>
    </xf>
    <xf numFmtId="0" fontId="9" fillId="2" borderId="4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3" borderId="48" xfId="0" applyFont="1" applyFill="1" applyBorder="1" applyAlignment="1">
      <alignment horizontal="center" vertical="center"/>
    </xf>
    <xf numFmtId="0" fontId="8" fillId="23" borderId="45" xfId="0" applyFont="1" applyFill="1" applyBorder="1" applyAlignment="1">
      <alignment horizontal="center" vertical="center"/>
    </xf>
    <xf numFmtId="0" fontId="8" fillId="23" borderId="46" xfId="0" applyFont="1" applyFill="1" applyBorder="1" applyAlignment="1">
      <alignment horizontal="center" vertical="center"/>
    </xf>
    <xf numFmtId="0" fontId="85" fillId="23" borderId="28" xfId="0" applyFont="1" applyFill="1" applyBorder="1" applyAlignment="1">
      <alignment horizontal="center" vertical="center"/>
    </xf>
    <xf numFmtId="0" fontId="8" fillId="23" borderId="11" xfId="0" applyFont="1" applyFill="1" applyBorder="1" applyAlignment="1">
      <alignment horizontal="center" vertical="center" wrapText="1"/>
    </xf>
    <xf numFmtId="0" fontId="8" fillId="23" borderId="12" xfId="0" applyFont="1" applyFill="1" applyBorder="1" applyAlignment="1">
      <alignment horizontal="center" vertical="center" wrapText="1"/>
    </xf>
    <xf numFmtId="0" fontId="8" fillId="23" borderId="13" xfId="0" applyFont="1" applyFill="1" applyBorder="1" applyAlignment="1">
      <alignment horizontal="center" vertical="center" wrapText="1"/>
    </xf>
    <xf numFmtId="14" fontId="85" fillId="23" borderId="28" xfId="0" applyNumberFormat="1" applyFont="1" applyFill="1" applyBorder="1" applyAlignment="1">
      <alignment horizontal="center"/>
    </xf>
    <xf numFmtId="0" fontId="85" fillId="23" borderId="41" xfId="0" applyFont="1" applyFill="1" applyBorder="1" applyAlignment="1">
      <alignment horizontal="center" vertical="center"/>
    </xf>
    <xf numFmtId="0" fontId="85" fillId="23" borderId="44" xfId="0" applyFont="1" applyFill="1" applyBorder="1" applyAlignment="1">
      <alignment horizontal="center" vertical="center"/>
    </xf>
    <xf numFmtId="0" fontId="85" fillId="23" borderId="42" xfId="0" applyFont="1" applyFill="1" applyBorder="1" applyAlignment="1">
      <alignment horizontal="center" vertical="center"/>
    </xf>
    <xf numFmtId="14" fontId="85" fillId="23" borderId="41" xfId="0" applyNumberFormat="1" applyFont="1" applyFill="1" applyBorder="1" applyAlignment="1">
      <alignment horizontal="center"/>
    </xf>
    <xf numFmtId="14" fontId="85" fillId="23" borderId="44" xfId="0" applyNumberFormat="1" applyFont="1" applyFill="1" applyBorder="1" applyAlignment="1">
      <alignment horizontal="center"/>
    </xf>
    <xf numFmtId="14" fontId="85" fillId="23" borderId="42" xfId="0" applyNumberFormat="1" applyFont="1" applyFill="1" applyBorder="1" applyAlignment="1">
      <alignment horizontal="center"/>
    </xf>
    <xf numFmtId="0" fontId="85" fillId="15" borderId="41" xfId="0" applyFont="1" applyFill="1" applyBorder="1" applyAlignment="1">
      <alignment horizontal="center" vertical="center"/>
    </xf>
    <xf numFmtId="0" fontId="9" fillId="0" borderId="4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2" borderId="6" xfId="0" applyFont="1" applyFill="1" applyBorder="1" applyAlignment="1">
      <alignment horizontal="center" vertical="center" wrapText="1"/>
    </xf>
    <xf numFmtId="0" fontId="8" fillId="23" borderId="48" xfId="0" applyFont="1" applyFill="1" applyBorder="1" applyAlignment="1">
      <alignment horizontal="center"/>
    </xf>
    <xf numFmtId="0" fontId="8" fillId="23" borderId="45" xfId="0" applyFont="1" applyFill="1" applyBorder="1" applyAlignment="1">
      <alignment horizontal="center"/>
    </xf>
    <xf numFmtId="0" fontId="8" fillId="23" borderId="46" xfId="0" applyFont="1" applyFill="1" applyBorder="1" applyAlignment="1">
      <alignment horizontal="center"/>
    </xf>
    <xf numFmtId="0" fontId="8" fillId="23" borderId="11" xfId="0" applyFont="1" applyFill="1" applyBorder="1" applyAlignment="1">
      <alignment horizontal="center" vertical="top" wrapText="1"/>
    </xf>
    <xf numFmtId="0" fontId="8" fillId="23" borderId="12" xfId="0" applyFont="1" applyFill="1" applyBorder="1" applyAlignment="1">
      <alignment horizontal="center" vertical="top" wrapText="1"/>
    </xf>
    <xf numFmtId="0" fontId="8" fillId="23" borderId="13" xfId="0" applyFont="1" applyFill="1" applyBorder="1" applyAlignment="1">
      <alignment horizontal="center" vertical="top" wrapText="1"/>
    </xf>
    <xf numFmtId="0" fontId="83" fillId="0" borderId="47" xfId="15" applyFont="1" applyBorder="1" applyAlignment="1">
      <alignment horizontal="center" vertical="center" wrapText="1"/>
    </xf>
    <xf numFmtId="0" fontId="83" fillId="0" borderId="6" xfId="15" applyFont="1" applyBorder="1" applyAlignment="1">
      <alignment horizontal="center" vertical="center" wrapText="1"/>
    </xf>
    <xf numFmtId="0" fontId="83" fillId="0" borderId="7" xfId="15" applyFont="1" applyBorder="1" applyAlignment="1">
      <alignment horizontal="center" vertical="center" wrapText="1"/>
    </xf>
    <xf numFmtId="0" fontId="52" fillId="23" borderId="12" xfId="0" applyFont="1" applyFill="1" applyBorder="1" applyAlignment="1">
      <alignment horizontal="center" vertical="top" wrapText="1"/>
    </xf>
    <xf numFmtId="0" fontId="52" fillId="23" borderId="13" xfId="0" applyFont="1" applyFill="1" applyBorder="1" applyAlignment="1">
      <alignment horizontal="center" vertical="top" wrapText="1"/>
    </xf>
    <xf numFmtId="14" fontId="10" fillId="23" borderId="41" xfId="0" applyNumberFormat="1" applyFont="1" applyFill="1" applyBorder="1" applyAlignment="1">
      <alignment horizontal="center"/>
    </xf>
    <xf numFmtId="14" fontId="10" fillId="23" borderId="44" xfId="0" applyNumberFormat="1" applyFont="1" applyFill="1" applyBorder="1" applyAlignment="1">
      <alignment horizontal="center"/>
    </xf>
    <xf numFmtId="14" fontId="10" fillId="23" borderId="42" xfId="0" applyNumberFormat="1" applyFont="1" applyFill="1" applyBorder="1" applyAlignment="1">
      <alignment horizontal="center"/>
    </xf>
    <xf numFmtId="0" fontId="9" fillId="2" borderId="6" xfId="0" applyFont="1" applyFill="1" applyBorder="1" applyAlignment="1">
      <alignment horizontal="center" vertical="center"/>
    </xf>
    <xf numFmtId="0" fontId="9" fillId="0" borderId="50" xfId="0" applyFont="1" applyBorder="1" applyAlignment="1">
      <alignment horizontal="center" vertical="center" wrapText="1"/>
    </xf>
    <xf numFmtId="0" fontId="52" fillId="23" borderId="45" xfId="0" applyFont="1" applyFill="1" applyBorder="1" applyAlignment="1">
      <alignment horizontal="center"/>
    </xf>
    <xf numFmtId="0" fontId="52" fillId="23" borderId="46" xfId="0" applyFont="1" applyFill="1" applyBorder="1" applyAlignment="1">
      <alignment horizontal="center"/>
    </xf>
    <xf numFmtId="0" fontId="8" fillId="23" borderId="28" xfId="0" applyFont="1" applyFill="1" applyBorder="1" applyAlignment="1">
      <alignment horizontal="center" vertical="center"/>
    </xf>
    <xf numFmtId="14" fontId="20" fillId="23" borderId="28" xfId="0" applyNumberFormat="1" applyFont="1" applyFill="1" applyBorder="1" applyAlignment="1">
      <alignment horizontal="center"/>
    </xf>
    <xf numFmtId="0" fontId="79" fillId="13" borderId="28" xfId="1" applyFont="1" applyFill="1" applyBorder="1" applyAlignment="1">
      <alignment horizontal="center" vertical="center" wrapText="1"/>
    </xf>
    <xf numFmtId="0" fontId="80" fillId="13" borderId="28" xfId="1" applyFont="1" applyFill="1" applyBorder="1" applyAlignment="1">
      <alignment horizontal="center" vertical="center" wrapText="1"/>
    </xf>
    <xf numFmtId="0" fontId="53" fillId="17" borderId="0" xfId="0" applyFont="1" applyFill="1" applyAlignment="1">
      <alignment horizontal="center" vertical="center"/>
    </xf>
    <xf numFmtId="0" fontId="20" fillId="15" borderId="28" xfId="0" applyFont="1" applyFill="1" applyBorder="1" applyAlignment="1">
      <alignment horizontal="center" vertical="center"/>
    </xf>
    <xf numFmtId="0" fontId="58" fillId="15" borderId="0" xfId="0" applyFont="1" applyFill="1" applyAlignment="1">
      <alignment horizontal="center" vertical="center" wrapText="1"/>
    </xf>
    <xf numFmtId="0" fontId="58" fillId="15" borderId="33" xfId="0" applyFont="1" applyFill="1" applyBorder="1" applyAlignment="1">
      <alignment horizontal="center" vertical="center" wrapText="1"/>
    </xf>
    <xf numFmtId="49" fontId="34" fillId="0" borderId="0" xfId="13" applyFill="1" applyAlignment="1" applyProtection="1">
      <alignment horizontal="center" vertical="center"/>
      <protection locked="0"/>
    </xf>
    <xf numFmtId="0" fontId="0" fillId="0" borderId="0" xfId="0" applyAlignment="1">
      <alignment horizontal="center" vertical="center"/>
    </xf>
    <xf numFmtId="0" fontId="28" fillId="2" borderId="14" xfId="0" applyFont="1" applyFill="1" applyBorder="1" applyAlignment="1">
      <alignment horizontal="center" vertical="center" wrapText="1"/>
    </xf>
    <xf numFmtId="0" fontId="0" fillId="2" borderId="0" xfId="0" applyFill="1" applyAlignment="1">
      <alignment horizontal="center" vertical="center"/>
    </xf>
    <xf numFmtId="0" fontId="18" fillId="2" borderId="0" xfId="0" applyFont="1" applyFill="1" applyAlignment="1">
      <alignment horizontal="center" vertical="center"/>
    </xf>
    <xf numFmtId="0" fontId="0" fillId="0" borderId="0" xfId="0" applyAlignment="1">
      <alignment horizontal="center"/>
    </xf>
    <xf numFmtId="0" fontId="28" fillId="2" borderId="40" xfId="0" applyFont="1" applyFill="1" applyBorder="1" applyAlignment="1">
      <alignment horizontal="center" vertical="center" wrapText="1"/>
    </xf>
    <xf numFmtId="0" fontId="29" fillId="2" borderId="40" xfId="0" applyFont="1" applyFill="1" applyBorder="1" applyAlignment="1">
      <alignment horizontal="center" vertical="center" wrapText="1"/>
    </xf>
    <xf numFmtId="14" fontId="28" fillId="2" borderId="40" xfId="0" applyNumberFormat="1" applyFont="1" applyFill="1" applyBorder="1" applyAlignment="1">
      <alignment horizontal="center" vertical="center" wrapText="1"/>
    </xf>
    <xf numFmtId="0" fontId="28" fillId="0" borderId="40" xfId="0" applyFont="1" applyBorder="1" applyAlignment="1">
      <alignment horizontal="center" vertical="center" wrapText="1"/>
    </xf>
    <xf numFmtId="9" fontId="0" fillId="2" borderId="0" xfId="10" applyFont="1" applyFill="1" applyBorder="1" applyAlignment="1">
      <alignment horizontal="center" vertical="center"/>
    </xf>
    <xf numFmtId="0" fontId="61" fillId="15" borderId="40" xfId="12" applyFont="1" applyFill="1" applyBorder="1" applyAlignment="1" applyProtection="1">
      <alignment horizontal="center" vertical="center" wrapText="1"/>
    </xf>
    <xf numFmtId="0" fontId="62" fillId="15" borderId="40" xfId="12" applyFont="1" applyFill="1" applyBorder="1" applyAlignment="1" applyProtection="1">
      <alignment horizontal="center" vertical="center" wrapText="1"/>
    </xf>
    <xf numFmtId="1" fontId="61" fillId="15" borderId="40" xfId="12" applyNumberFormat="1" applyFont="1" applyFill="1" applyBorder="1" applyAlignment="1" applyProtection="1">
      <alignment horizontal="center" vertical="center" wrapText="1"/>
      <protection locked="0"/>
    </xf>
    <xf numFmtId="0" fontId="13" fillId="15" borderId="40" xfId="0" applyFont="1" applyFill="1" applyBorder="1" applyAlignment="1">
      <alignment horizontal="center" vertical="center" wrapText="1"/>
    </xf>
    <xf numFmtId="0" fontId="29" fillId="13" borderId="40" xfId="0" applyFont="1" applyFill="1" applyBorder="1" applyAlignment="1">
      <alignment horizontal="center" vertical="center" wrapText="1"/>
    </xf>
    <xf numFmtId="9" fontId="29" fillId="13" borderId="40" xfId="10" applyFont="1" applyFill="1" applyBorder="1" applyAlignment="1">
      <alignment horizontal="center" vertical="center" wrapText="1"/>
    </xf>
    <xf numFmtId="9" fontId="29" fillId="6" borderId="40" xfId="10" applyFont="1" applyFill="1" applyBorder="1" applyAlignment="1">
      <alignment horizontal="center" vertical="center" wrapText="1"/>
    </xf>
    <xf numFmtId="0" fontId="29" fillId="6" borderId="40" xfId="0" applyFont="1" applyFill="1" applyBorder="1" applyAlignment="1">
      <alignment horizontal="center" vertical="center" wrapText="1"/>
    </xf>
    <xf numFmtId="0" fontId="29" fillId="16" borderId="40" xfId="0" applyFont="1" applyFill="1" applyBorder="1" applyAlignment="1">
      <alignment horizontal="center" vertical="center" wrapText="1"/>
    </xf>
    <xf numFmtId="9" fontId="29" fillId="16" borderId="40" xfId="10" applyFont="1" applyFill="1" applyBorder="1" applyAlignment="1">
      <alignment horizontal="center" vertical="center" wrapText="1"/>
    </xf>
    <xf numFmtId="0" fontId="29" fillId="17" borderId="40" xfId="0" applyFont="1" applyFill="1" applyBorder="1" applyAlignment="1">
      <alignment horizontal="center" vertical="center" wrapText="1"/>
    </xf>
    <xf numFmtId="9" fontId="29" fillId="17" borderId="40" xfId="10" applyFont="1" applyFill="1" applyBorder="1" applyAlignment="1">
      <alignment horizontal="center" vertical="center" wrapText="1"/>
    </xf>
    <xf numFmtId="0" fontId="39" fillId="2" borderId="14" xfId="0" applyFont="1" applyFill="1" applyBorder="1" applyAlignment="1">
      <alignment vertical="center" wrapText="1"/>
    </xf>
    <xf numFmtId="0" fontId="28" fillId="2" borderId="14" xfId="0" applyFont="1" applyFill="1" applyBorder="1" applyAlignment="1">
      <alignment vertical="center" wrapText="1"/>
    </xf>
    <xf numFmtId="14" fontId="28" fillId="2" borderId="14" xfId="0" applyNumberFormat="1" applyFont="1" applyFill="1" applyBorder="1" applyAlignment="1">
      <alignment horizontal="center" vertical="center" wrapText="1"/>
    </xf>
    <xf numFmtId="0" fontId="28" fillId="2" borderId="40" xfId="0" applyFont="1" applyFill="1" applyBorder="1" applyAlignment="1">
      <alignment vertical="center" wrapText="1"/>
    </xf>
    <xf numFmtId="0" fontId="28" fillId="2" borderId="40" xfId="0" applyFont="1" applyFill="1" applyBorder="1" applyAlignment="1">
      <alignment horizontal="left" vertical="center" wrapText="1"/>
    </xf>
    <xf numFmtId="0" fontId="39" fillId="2" borderId="40" xfId="0" applyFont="1" applyFill="1" applyBorder="1" applyAlignment="1">
      <alignment horizontal="left" vertical="center" wrapText="1"/>
    </xf>
    <xf numFmtId="0" fontId="0" fillId="0" borderId="0" xfId="0" applyAlignment="1" applyProtection="1">
      <alignment horizontal="center" vertical="center"/>
      <protection locked="0"/>
    </xf>
    <xf numFmtId="49" fontId="88" fillId="0" borderId="0" xfId="21" applyNumberFormat="1" applyFill="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1" fontId="0" fillId="0" borderId="0" xfId="0" applyNumberFormat="1" applyAlignment="1" applyProtection="1">
      <alignment horizontal="center" vertical="center"/>
      <protection locked="0"/>
    </xf>
    <xf numFmtId="49" fontId="34" fillId="0" borderId="40" xfId="13" applyFill="1" applyBorder="1" applyAlignment="1" applyProtection="1">
      <alignment horizontal="center" vertical="center"/>
      <protection locked="0"/>
    </xf>
    <xf numFmtId="49" fontId="34" fillId="0" borderId="40" xfId="13" applyFill="1" applyBorder="1" applyAlignment="1" applyProtection="1">
      <alignment horizontal="center" vertical="center" wrapText="1"/>
      <protection locked="0"/>
    </xf>
    <xf numFmtId="166" fontId="0" fillId="0" borderId="40" xfId="14"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166" fontId="0" fillId="0" borderId="40" xfId="14" applyFont="1" applyFill="1" applyBorder="1" applyAlignment="1" applyProtection="1">
      <alignment horizontal="center"/>
      <protection locked="0"/>
    </xf>
    <xf numFmtId="0" fontId="0" fillId="0" borderId="40" xfId="0" applyBorder="1" applyAlignment="1" applyProtection="1">
      <alignment horizontal="center"/>
      <protection locked="0"/>
    </xf>
    <xf numFmtId="0" fontId="34" fillId="0" borderId="40" xfId="0" applyFont="1" applyBorder="1" applyAlignment="1" applyProtection="1">
      <alignment horizontal="center" wrapText="1"/>
      <protection locked="0"/>
    </xf>
    <xf numFmtId="0" fontId="89" fillId="0" borderId="40" xfId="0" applyFont="1" applyBorder="1" applyAlignment="1">
      <alignment horizontal="center" vertical="center"/>
    </xf>
    <xf numFmtId="0" fontId="90" fillId="0" borderId="40" xfId="0" applyFont="1" applyBorder="1" applyAlignment="1">
      <alignment horizontal="center" vertical="center" wrapText="1"/>
    </xf>
    <xf numFmtId="0" fontId="91" fillId="2" borderId="40" xfId="9" applyFont="1" applyFill="1" applyBorder="1" applyAlignment="1">
      <alignment horizontal="left" vertical="center" wrapText="1"/>
    </xf>
    <xf numFmtId="0" fontId="92" fillId="0" borderId="40" xfId="0" applyFont="1" applyBorder="1" applyAlignment="1">
      <alignment horizontal="center" vertical="center" wrapText="1"/>
    </xf>
    <xf numFmtId="0" fontId="93" fillId="0" borderId="0" xfId="0" applyFont="1" applyAlignment="1">
      <alignment horizontal="center" vertical="center" wrapText="1"/>
    </xf>
    <xf numFmtId="0" fontId="94" fillId="15" borderId="40" xfId="1" applyFont="1" applyFill="1" applyBorder="1" applyAlignment="1">
      <alignment horizontal="center" vertical="center" wrapText="1"/>
    </xf>
    <xf numFmtId="0" fontId="95" fillId="2" borderId="0" xfId="0" applyFont="1" applyFill="1" applyAlignment="1">
      <alignment horizontal="center" vertical="center"/>
    </xf>
    <xf numFmtId="0" fontId="94" fillId="17" borderId="40" xfId="1" applyFont="1" applyFill="1" applyBorder="1" applyAlignment="1">
      <alignment horizontal="center" vertical="center" wrapText="1"/>
    </xf>
    <xf numFmtId="0" fontId="94" fillId="17" borderId="40" xfId="1" applyFont="1" applyFill="1" applyBorder="1" applyAlignment="1">
      <alignment horizontal="center" vertical="center" wrapText="1"/>
    </xf>
    <xf numFmtId="0" fontId="96" fillId="15" borderId="40" xfId="1" applyFont="1" applyFill="1" applyBorder="1" applyAlignment="1">
      <alignment horizontal="center" vertical="center" wrapText="1"/>
    </xf>
    <xf numFmtId="0" fontId="96" fillId="15" borderId="40" xfId="0" applyFont="1" applyFill="1" applyBorder="1" applyAlignment="1">
      <alignment horizontal="center" vertical="center"/>
    </xf>
    <xf numFmtId="0" fontId="97" fillId="2" borderId="0" xfId="0" applyFont="1" applyFill="1" applyAlignment="1">
      <alignment horizontal="center" vertical="center"/>
    </xf>
    <xf numFmtId="0" fontId="96" fillId="15" borderId="40" xfId="1" applyFont="1" applyFill="1" applyBorder="1" applyAlignment="1">
      <alignment horizontal="center" vertical="center" wrapText="1"/>
    </xf>
    <xf numFmtId="0" fontId="96" fillId="15" borderId="40" xfId="0" applyFont="1" applyFill="1" applyBorder="1" applyAlignment="1">
      <alignment horizontal="center" vertical="center" wrapText="1"/>
    </xf>
    <xf numFmtId="9" fontId="96" fillId="15" borderId="40" xfId="10" applyFont="1" applyFill="1" applyBorder="1" applyAlignment="1">
      <alignment horizontal="center" vertical="center" wrapText="1"/>
    </xf>
    <xf numFmtId="0" fontId="98" fillId="15" borderId="40" xfId="0" applyFont="1" applyFill="1" applyBorder="1" applyAlignment="1">
      <alignment horizontal="center" vertical="center" wrapText="1"/>
    </xf>
    <xf numFmtId="0" fontId="99" fillId="2" borderId="40" xfId="0" applyFont="1" applyFill="1" applyBorder="1" applyAlignment="1">
      <alignment horizontal="center" vertical="center" wrapText="1"/>
    </xf>
    <xf numFmtId="9" fontId="99" fillId="2" borderId="40" xfId="10" applyFont="1" applyFill="1" applyBorder="1" applyAlignment="1">
      <alignment horizontal="center" vertical="center" wrapText="1"/>
    </xf>
    <xf numFmtId="0" fontId="100" fillId="0" borderId="40" xfId="0" applyFont="1" applyBorder="1" applyAlignment="1">
      <alignment horizontal="center" vertical="center" wrapText="1"/>
    </xf>
    <xf numFmtId="0" fontId="101" fillId="2" borderId="40" xfId="0" applyFont="1" applyFill="1" applyBorder="1" applyAlignment="1">
      <alignment horizontal="center" vertical="center" wrapText="1"/>
    </xf>
    <xf numFmtId="14" fontId="101" fillId="2" borderId="40" xfId="0" applyNumberFormat="1" applyFont="1" applyFill="1" applyBorder="1" applyAlignment="1">
      <alignment horizontal="center" vertical="center" wrapText="1"/>
    </xf>
    <xf numFmtId="0" fontId="102" fillId="18" borderId="14" xfId="0" applyFont="1" applyFill="1" applyBorder="1" applyAlignment="1">
      <alignment horizontal="center" vertical="center" wrapText="1"/>
    </xf>
    <xf numFmtId="0" fontId="101" fillId="18" borderId="14" xfId="0" applyFont="1" applyFill="1" applyBorder="1" applyAlignment="1">
      <alignment horizontal="center" vertical="center" wrapText="1"/>
    </xf>
    <xf numFmtId="9" fontId="101" fillId="18" borderId="14" xfId="10" applyFont="1" applyFill="1" applyBorder="1" applyAlignment="1">
      <alignment horizontal="center" vertical="center" wrapText="1"/>
    </xf>
    <xf numFmtId="0" fontId="102" fillId="19" borderId="14" xfId="0" applyFont="1" applyFill="1" applyBorder="1" applyAlignment="1">
      <alignment horizontal="center" vertical="center" wrapText="1"/>
    </xf>
    <xf numFmtId="0" fontId="101" fillId="19" borderId="14" xfId="0" applyFont="1" applyFill="1" applyBorder="1" applyAlignment="1">
      <alignment horizontal="center" vertical="center" wrapText="1"/>
    </xf>
    <xf numFmtId="9" fontId="101" fillId="19" borderId="14" xfId="10" applyFont="1" applyFill="1" applyBorder="1" applyAlignment="1">
      <alignment horizontal="center" vertical="center" wrapText="1"/>
    </xf>
    <xf numFmtId="0" fontId="102" fillId="20" borderId="14" xfId="0" applyFont="1" applyFill="1" applyBorder="1" applyAlignment="1">
      <alignment horizontal="center" vertical="center" wrapText="1"/>
    </xf>
    <xf numFmtId="0" fontId="101" fillId="20" borderId="14" xfId="0" applyFont="1" applyFill="1" applyBorder="1" applyAlignment="1">
      <alignment horizontal="center" vertical="center" wrapText="1"/>
    </xf>
    <xf numFmtId="9" fontId="101" fillId="20" borderId="14" xfId="10" applyFont="1" applyFill="1" applyBorder="1" applyAlignment="1">
      <alignment horizontal="center" vertical="center" wrapText="1"/>
    </xf>
    <xf numFmtId="0" fontId="101" fillId="21" borderId="14" xfId="0" applyFont="1" applyFill="1" applyBorder="1" applyAlignment="1">
      <alignment horizontal="center" vertical="center" wrapText="1"/>
    </xf>
    <xf numFmtId="9" fontId="101" fillId="21" borderId="14" xfId="10" applyFont="1" applyFill="1" applyBorder="1" applyAlignment="1">
      <alignment horizontal="center" vertical="center" wrapText="1"/>
    </xf>
    <xf numFmtId="0" fontId="101" fillId="2" borderId="14" xfId="0" applyFont="1" applyFill="1" applyBorder="1" applyAlignment="1">
      <alignment horizontal="center" vertical="center" wrapText="1"/>
    </xf>
    <xf numFmtId="0" fontId="102" fillId="21" borderId="14" xfId="0" applyFont="1" applyFill="1" applyBorder="1" applyAlignment="1">
      <alignment horizontal="center" vertical="center" wrapText="1"/>
    </xf>
    <xf numFmtId="0" fontId="103" fillId="0" borderId="0" xfId="0" applyFont="1" applyAlignment="1">
      <alignment horizontal="center" vertical="center"/>
    </xf>
    <xf numFmtId="0" fontId="101" fillId="0" borderId="40" xfId="0" applyFont="1" applyBorder="1" applyAlignment="1">
      <alignment horizontal="center" vertical="center" wrapText="1"/>
    </xf>
  </cellXfs>
  <cellStyles count="23">
    <cellStyle name="BodyStyle" xfId="13" xr:uid="{00000000-0005-0000-0000-000000000000}"/>
    <cellStyle name="Currency" xfId="14" xr:uid="{00000000-0005-0000-0000-000001000000}"/>
    <cellStyle name="HeaderStyle" xfId="12" xr:uid="{00000000-0005-0000-0000-000002000000}"/>
    <cellStyle name="Hipervínculo" xfId="21" builtinId="8"/>
    <cellStyle name="KPT06_fill" xfId="16" xr:uid="{2A16B51A-3460-41B4-9677-F1FBD533ADEE}"/>
    <cellStyle name="MainTitle" xfId="11" xr:uid="{00000000-0005-0000-0000-000004000000}"/>
    <cellStyle name="MainTitle 2" xfId="22" xr:uid="{361A74DB-0130-4B8E-894C-C485D70F031F}"/>
    <cellStyle name="Millares 2" xfId="6" xr:uid="{00000000-0005-0000-0000-000005000000}"/>
    <cellStyle name="Millares 2 2" xfId="19" xr:uid="{531FA439-B32C-46C5-9E35-D07D39A11A4D}"/>
    <cellStyle name="Millares 7 2 4 3" xfId="7" xr:uid="{00000000-0005-0000-0000-000006000000}"/>
    <cellStyle name="Millares 7 2 4 3 2" xfId="20" xr:uid="{FAFDB563-1575-457F-A70D-7F804B41893C}"/>
    <cellStyle name="Moneda 2" xfId="2" xr:uid="{00000000-0005-0000-0000-000007000000}"/>
    <cellStyle name="Moneda 3" xfId="17" xr:uid="{375357A8-7A5B-4C71-8610-841243A9C9B3}"/>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3 2" xfId="18" xr:uid="{3A8B6E68-8ED1-44D6-841E-9FA178C14749}"/>
    <cellStyle name="Normal 4" xfId="15" xr:uid="{00000000-0005-0000-0000-00000D000000}"/>
    <cellStyle name="Porcentaje" xfId="10" builtinId="5"/>
    <cellStyle name="Porcentaje 2" xfId="5" xr:uid="{00000000-0005-0000-0000-00000F000000}"/>
    <cellStyle name="Porcentual 2" xfId="8" xr:uid="{00000000-0005-0000-0000-000010000000}"/>
  </cellStyles>
  <dxfs count="18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2" defaultPivotStyle="PivotStyleLight16"/>
  <colors>
    <mruColors>
      <color rgb="FF5C6670"/>
      <color rgb="FFFFCCCC"/>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 TRIMESTRE 2024</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SEGUIMIENTO!$A$4</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9CB4-47E7-82D8-DA1D1405322B}"/>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9CB4-47E7-82D8-DA1D1405322B}"/>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B4-47E7-82D8-DA1D1405322B}"/>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B4-47E7-82D8-DA1D1405322B}"/>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B4-47E7-82D8-DA1D1405322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SEGUIMIENTO!$B$3:$D$3</c:f>
              <c:strCache>
                <c:ptCount val="3"/>
                <c:pt idx="0">
                  <c:v>Metas Programadas Año </c:v>
                </c:pt>
                <c:pt idx="1">
                  <c:v>Metas Programadas I Trimestre</c:v>
                </c:pt>
                <c:pt idx="2">
                  <c:v>Metas Ejecutadas I Trimestre</c:v>
                </c:pt>
              </c:strCache>
            </c:strRef>
          </c:cat>
          <c:val>
            <c:numRef>
              <c:f>SEGUIMIENTO!$B$4:$D$4</c:f>
              <c:numCache>
                <c:formatCode>General</c:formatCode>
                <c:ptCount val="3"/>
              </c:numCache>
            </c:numRef>
          </c:val>
          <c:shape val="cylinder"/>
          <c:extLst>
            <c:ext xmlns:c16="http://schemas.microsoft.com/office/drawing/2014/chart" uri="{C3380CC4-5D6E-409C-BE32-E72D297353CC}">
              <c16:uniqueId val="{00000005-9CB4-47E7-82D8-DA1D1405322B}"/>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IV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SEGUIMIENTO!$I$122</c:f>
              <c:strCache>
                <c:ptCount val="1"/>
                <c:pt idx="0">
                  <c:v>Metas Ejecutadas IV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SEGUIMIENTO!$I$123:$I$133</c:f>
              <c:numCache>
                <c:formatCode>General</c:formatCode>
                <c:ptCount val="11"/>
              </c:numCache>
            </c:numRef>
          </c:val>
          <c:extLst>
            <c:ext xmlns:c16="http://schemas.microsoft.com/office/drawing/2014/chart" uri="{C3380CC4-5D6E-409C-BE32-E72D297353CC}">
              <c16:uniqueId val="{00000000-69D7-4226-BA23-719F98F6F255}"/>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IV TRIMESTRE 2024</a:t>
            </a:r>
            <a:endParaRPr lang="es-CO" sz="1100">
              <a:effectLst/>
            </a:endParaRPr>
          </a:p>
        </c:rich>
      </c:tx>
      <c:layout>
        <c:manualLayout>
          <c:xMode val="edge"/>
          <c:yMode val="edge"/>
          <c:x val="0.11976097812824854"/>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SEGUIMIENTO!$H$122</c:f>
              <c:strCache>
                <c:ptCount val="1"/>
                <c:pt idx="0">
                  <c:v>Metas Programadas IV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SEGUIMIENTO!$H$123:$H$133</c:f>
              <c:numCache>
                <c:formatCode>General</c:formatCode>
                <c:ptCount val="11"/>
              </c:numCache>
            </c:numRef>
          </c:val>
          <c:extLst>
            <c:ext xmlns:c16="http://schemas.microsoft.com/office/drawing/2014/chart" uri="{C3380CC4-5D6E-409C-BE32-E72D297353CC}">
              <c16:uniqueId val="{00000000-1D3B-4F45-9884-8AE56B347DB9}"/>
            </c:ext>
          </c:extLst>
        </c:ser>
        <c:ser>
          <c:idx val="1"/>
          <c:order val="1"/>
          <c:tx>
            <c:strRef>
              <c:f>SEGUIMIENTO!$I$122</c:f>
              <c:strCache>
                <c:ptCount val="1"/>
                <c:pt idx="0">
                  <c:v>Metas Ejecutadas IV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SEGUIMIENTO!$I$123:$I$133</c:f>
              <c:numCache>
                <c:formatCode>General</c:formatCode>
                <c:ptCount val="11"/>
              </c:numCache>
            </c:numRef>
          </c:val>
          <c:extLst>
            <c:ext xmlns:c16="http://schemas.microsoft.com/office/drawing/2014/chart" uri="{C3380CC4-5D6E-409C-BE32-E72D297353CC}">
              <c16:uniqueId val="{00000002-1D3B-4F45-9884-8AE56B347DB9}"/>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III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SEGUIMIENTO!$I$82</c:f>
              <c:strCache>
                <c:ptCount val="1"/>
                <c:pt idx="0">
                  <c:v>Metas Ejecutadas III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SEGUIMIENTO!$I$83:$I$93</c:f>
              <c:numCache>
                <c:formatCode>General</c:formatCode>
                <c:ptCount val="11"/>
              </c:numCache>
            </c:numRef>
          </c:val>
          <c:extLst>
            <c:ext xmlns:c16="http://schemas.microsoft.com/office/drawing/2014/chart" uri="{C3380CC4-5D6E-409C-BE32-E72D297353CC}">
              <c16:uniqueId val="{00000000-AE52-4F96-98E8-23B5CAB26C1B}"/>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SEGUIMIENTO!$I$3</c:f>
              <c:strCache>
                <c:ptCount val="1"/>
                <c:pt idx="0">
                  <c:v>Metas Ejecutadas 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SEGUIMIENTO!$I$4:$I$14</c:f>
              <c:numCache>
                <c:formatCode>General</c:formatCode>
                <c:ptCount val="11"/>
              </c:numCache>
            </c:numRef>
          </c:val>
          <c:extLst>
            <c:ext xmlns:c16="http://schemas.microsoft.com/office/drawing/2014/chart" uri="{C3380CC4-5D6E-409C-BE32-E72D297353CC}">
              <c16:uniqueId val="{00000000-6883-4EB1-93AF-88E9DCDF0F98}"/>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 TRIMESTRE 2024</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SEGUIMIENTO!$H$3</c:f>
              <c:strCache>
                <c:ptCount val="1"/>
                <c:pt idx="0">
                  <c:v>Metas Programadas 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SEGUIMIENTO!$H$4:$H$14</c:f>
              <c:numCache>
                <c:formatCode>General</c:formatCode>
                <c:ptCount val="11"/>
              </c:numCache>
            </c:numRef>
          </c:val>
          <c:extLst>
            <c:ext xmlns:c16="http://schemas.microsoft.com/office/drawing/2014/chart" uri="{C3380CC4-5D6E-409C-BE32-E72D297353CC}">
              <c16:uniqueId val="{00000000-368E-4FA9-AA2C-FADAF5D80B34}"/>
            </c:ext>
          </c:extLst>
        </c:ser>
        <c:dLbls>
          <c:showLegendKey val="0"/>
          <c:showVal val="1"/>
          <c:showCatName val="0"/>
          <c:showSerName val="0"/>
          <c:showPercent val="0"/>
          <c:showBubbleSize val="0"/>
        </c:dLbls>
        <c:gapWidth val="219"/>
        <c:axId val="2036420352"/>
        <c:axId val="1874870192"/>
      </c:barChart>
      <c:lineChart>
        <c:grouping val="stacked"/>
        <c:varyColors val="0"/>
        <c:ser>
          <c:idx val="1"/>
          <c:order val="1"/>
          <c:tx>
            <c:strRef>
              <c:f>SEGUIMIENTO!$I$3</c:f>
              <c:strCache>
                <c:ptCount val="1"/>
                <c:pt idx="0">
                  <c:v>Metas Ejecutadas I Trimestre</c:v>
                </c:pt>
              </c:strCache>
            </c:strRef>
          </c:tx>
          <c:spPr>
            <a:ln w="28575" cap="rnd">
              <a:solidFill>
                <a:srgbClr val="C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SEGUIMIENTO!$I$4:$I$14</c:f>
              <c:numCache>
                <c:formatCode>General</c:formatCode>
                <c:ptCount val="11"/>
              </c:numCache>
            </c:numRef>
          </c:val>
          <c:smooth val="0"/>
          <c:extLst>
            <c:ext xmlns:c16="http://schemas.microsoft.com/office/drawing/2014/chart" uri="{C3380CC4-5D6E-409C-BE32-E72D297353CC}">
              <c16:uniqueId val="{00000001-368E-4FA9-AA2C-FADAF5D80B34}"/>
            </c:ext>
          </c:extLst>
        </c:ser>
        <c:dLbls>
          <c:showLegendKey val="0"/>
          <c:showVal val="1"/>
          <c:showCatName val="0"/>
          <c:showSerName val="0"/>
          <c:showPercent val="0"/>
          <c:showBubbleSize val="0"/>
        </c:dLbls>
        <c:marker val="1"/>
        <c:smooth val="0"/>
        <c:axId val="2036420352"/>
        <c:axId val="1874870192"/>
      </c:line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legendEntry>
        <c:idx val="1"/>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II TRIMESTRE 2024</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SEGUIMIENTO!$A$43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BF24-4328-86E9-2AA4EB9813EC}"/>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BF24-4328-86E9-2AA4EB9813EC}"/>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24-4328-86E9-2AA4EB9813EC}"/>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24-4328-86E9-2AA4EB9813EC}"/>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24-4328-86E9-2AA4EB9813E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SEGUIMIENTO!$B$42:$D$42</c:f>
              <c:strCache>
                <c:ptCount val="3"/>
                <c:pt idx="0">
                  <c:v>Metas Programadas Año </c:v>
                </c:pt>
                <c:pt idx="1">
                  <c:v>Metas Programadas II Trimestre</c:v>
                </c:pt>
                <c:pt idx="2">
                  <c:v>Metas Ejecutadas II Trimestre</c:v>
                </c:pt>
              </c:strCache>
            </c:strRef>
          </c:cat>
          <c:val>
            <c:numRef>
              <c:f>SEGUIMIENTO!$B$43:$D$43</c:f>
              <c:numCache>
                <c:formatCode>General</c:formatCode>
                <c:ptCount val="3"/>
              </c:numCache>
            </c:numRef>
          </c:val>
          <c:shape val="cylinder"/>
          <c:extLst>
            <c:ext xmlns:c16="http://schemas.microsoft.com/office/drawing/2014/chart" uri="{C3380CC4-5D6E-409C-BE32-E72D297353CC}">
              <c16:uniqueId val="{00000005-BF24-4328-86E9-2AA4EB9813EC}"/>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SEGUIMIENTO!$I$42</c:f>
              <c:strCache>
                <c:ptCount val="1"/>
                <c:pt idx="0">
                  <c:v>Metas Ejecutadas II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SEGUIMIENTO!$I$43:$I$53</c:f>
              <c:numCache>
                <c:formatCode>General</c:formatCode>
                <c:ptCount val="11"/>
              </c:numCache>
            </c:numRef>
          </c:val>
          <c:extLst>
            <c:ext xmlns:c16="http://schemas.microsoft.com/office/drawing/2014/chart" uri="{C3380CC4-5D6E-409C-BE32-E72D297353CC}">
              <c16:uniqueId val="{00000000-2864-4826-BEA8-ADBBC191F9F4}"/>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II TRIMESTRE 2024</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SEGUIMIENTO!$H$42</c:f>
              <c:strCache>
                <c:ptCount val="1"/>
                <c:pt idx="0">
                  <c:v>Metas Programadas II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SEGUIMIENTO!$H$43:$H$53</c:f>
              <c:numCache>
                <c:formatCode>General</c:formatCode>
                <c:ptCount val="11"/>
              </c:numCache>
            </c:numRef>
          </c:val>
          <c:extLst>
            <c:ext xmlns:c16="http://schemas.microsoft.com/office/drawing/2014/chart" uri="{C3380CC4-5D6E-409C-BE32-E72D297353CC}">
              <c16:uniqueId val="{00000000-B03A-4E09-8F94-9C5E07EC410D}"/>
            </c:ext>
          </c:extLst>
        </c:ser>
        <c:ser>
          <c:idx val="1"/>
          <c:order val="1"/>
          <c:tx>
            <c:strRef>
              <c:f>SEGUIMIENTO!$I$42</c:f>
              <c:strCache>
                <c:ptCount val="1"/>
                <c:pt idx="0">
                  <c:v>Metas Ejecutadas 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SEGUIMIENTO!$I$43:$I$53</c:f>
              <c:numCache>
                <c:formatCode>General</c:formatCode>
                <c:ptCount val="11"/>
              </c:numCache>
            </c:numRef>
          </c:val>
          <c:extLst>
            <c:ext xmlns:c16="http://schemas.microsoft.com/office/drawing/2014/chart" uri="{C3380CC4-5D6E-409C-BE32-E72D297353CC}">
              <c16:uniqueId val="{00000002-B03A-4E09-8F94-9C5E07EC410D}"/>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III TRIMESTRE 2024</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SEGUIMIENTO!$A$83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7158-4943-ABB8-F11989992CD2}"/>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7158-4943-ABB8-F11989992CD2}"/>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58-4943-ABB8-F11989992CD2}"/>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58-4943-ABB8-F11989992CD2}"/>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58-4943-ABB8-F11989992CD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SEGUIMIENTO!$B$82:$D$82</c:f>
              <c:strCache>
                <c:ptCount val="3"/>
                <c:pt idx="0">
                  <c:v>Metas Programadas Año </c:v>
                </c:pt>
                <c:pt idx="1">
                  <c:v>Metas Programadas III Trimestre</c:v>
                </c:pt>
                <c:pt idx="2">
                  <c:v>Metas Ejecutadas III Trimestre</c:v>
                </c:pt>
              </c:strCache>
            </c:strRef>
          </c:cat>
          <c:val>
            <c:numRef>
              <c:f>SEGUIMIENTO!$B$83:$D$83</c:f>
              <c:numCache>
                <c:formatCode>General</c:formatCode>
                <c:ptCount val="3"/>
              </c:numCache>
            </c:numRef>
          </c:val>
          <c:shape val="cylinder"/>
          <c:extLst>
            <c:ext xmlns:c16="http://schemas.microsoft.com/office/drawing/2014/chart" uri="{C3380CC4-5D6E-409C-BE32-E72D297353CC}">
              <c16:uniqueId val="{00000005-7158-4943-ABB8-F11989992CD2}"/>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III TRIMESTRE 2024</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SEGUIMIENTO!$H$82</c:f>
              <c:strCache>
                <c:ptCount val="1"/>
                <c:pt idx="0">
                  <c:v>Metas Programadas III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SEGUIMIENTO!$H$83:$H$93</c:f>
              <c:numCache>
                <c:formatCode>General</c:formatCode>
                <c:ptCount val="11"/>
              </c:numCache>
            </c:numRef>
          </c:val>
          <c:extLst>
            <c:ext xmlns:c16="http://schemas.microsoft.com/office/drawing/2014/chart" uri="{C3380CC4-5D6E-409C-BE32-E72D297353CC}">
              <c16:uniqueId val="{00000000-8675-46BF-AC87-A9104CEB4EE6}"/>
            </c:ext>
          </c:extLst>
        </c:ser>
        <c:ser>
          <c:idx val="1"/>
          <c:order val="1"/>
          <c:tx>
            <c:strRef>
              <c:f>SEGUIMIENTO!$I$82</c:f>
              <c:strCache>
                <c:ptCount val="1"/>
                <c:pt idx="0">
                  <c:v>Metas Ejecutadas III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PAAC</c:v>
                </c:pt>
                <c:pt idx="8">
                  <c:v>PETI</c:v>
                </c:pt>
                <c:pt idx="9">
                  <c:v>PTSI</c:v>
                </c:pt>
                <c:pt idx="10">
                  <c:v>PSPI</c:v>
                </c:pt>
              </c:strCache>
            </c:strRef>
          </c:cat>
          <c:val>
            <c:numRef>
              <c:f>SEGUIMIENTO!$I$83:$I$93</c:f>
              <c:numCache>
                <c:formatCode>General</c:formatCode>
                <c:ptCount val="11"/>
              </c:numCache>
            </c:numRef>
          </c:val>
          <c:extLst>
            <c:ext xmlns:c16="http://schemas.microsoft.com/office/drawing/2014/chart" uri="{C3380CC4-5D6E-409C-BE32-E72D297353CC}">
              <c16:uniqueId val="{00000002-8675-46BF-AC87-A9104CEB4EE6}"/>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IV TRIMESTRE 2024</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SEGUIMIENTO!$A$123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7A19-4284-9C64-7FC9D338B465}"/>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7A19-4284-9C64-7FC9D338B465}"/>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84-9C64-7FC9D338B465}"/>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19-4284-9C64-7FC9D338B465}"/>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84-9C64-7FC9D338B46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SEGUIMIENTO!$B$122:$D$122</c:f>
              <c:strCache>
                <c:ptCount val="3"/>
                <c:pt idx="0">
                  <c:v>Metas Programadas Año </c:v>
                </c:pt>
                <c:pt idx="1">
                  <c:v>Metas Programadas IV Trimestre</c:v>
                </c:pt>
                <c:pt idx="2">
                  <c:v>Metas Ejecutadas IV Trimestre</c:v>
                </c:pt>
              </c:strCache>
            </c:strRef>
          </c:cat>
          <c:val>
            <c:numRef>
              <c:f>SEGUIMIENTO!$B$123:$D$123</c:f>
              <c:numCache>
                <c:formatCode>General</c:formatCode>
                <c:ptCount val="3"/>
              </c:numCache>
            </c:numRef>
          </c:val>
          <c:shape val="cylinder"/>
          <c:extLst>
            <c:ext xmlns:c16="http://schemas.microsoft.com/office/drawing/2014/chart" uri="{C3380CC4-5D6E-409C-BE32-E72D297353CC}">
              <c16:uniqueId val="{00000005-7A19-4284-9C64-7FC9D338B465}"/>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LAN VACANTES'!A1"/><Relationship Id="rId13" Type="http://schemas.openxmlformats.org/officeDocument/2006/relationships/hyperlink" Target="#'PETH '!A1"/><Relationship Id="rId18" Type="http://schemas.openxmlformats.org/officeDocument/2006/relationships/image" Target="../media/image1.png"/><Relationship Id="rId3" Type="http://schemas.openxmlformats.org/officeDocument/2006/relationships/hyperlink" Target="#PSPI!A1"/><Relationship Id="rId7" Type="http://schemas.openxmlformats.org/officeDocument/2006/relationships/hyperlink" Target="#'PLAN PREVISI&#211;N'!A1"/><Relationship Id="rId12" Type="http://schemas.openxmlformats.org/officeDocument/2006/relationships/hyperlink" Target="#PAA!A1"/><Relationship Id="rId17" Type="http://schemas.openxmlformats.org/officeDocument/2006/relationships/hyperlink" Target="#OTROSPLANES!A1"/><Relationship Id="rId2" Type="http://schemas.openxmlformats.org/officeDocument/2006/relationships/hyperlink" Target="#PETI!A1"/><Relationship Id="rId16" Type="http://schemas.openxmlformats.org/officeDocument/2006/relationships/hyperlink" Target="#'Plan de Acci&#243;n Anual'!A1"/><Relationship Id="rId1" Type="http://schemas.openxmlformats.org/officeDocument/2006/relationships/hyperlink" Target="#PTSI!A1"/><Relationship Id="rId6" Type="http://schemas.openxmlformats.org/officeDocument/2006/relationships/hyperlink" Target="#'PLAN INCENTIVOS'!A1"/><Relationship Id="rId11" Type="http://schemas.openxmlformats.org/officeDocument/2006/relationships/hyperlink" Target="https://www.contratos.gov.co/consultas/consultarArchivosPAA2018.do" TargetMode="External"/><Relationship Id="rId5" Type="http://schemas.openxmlformats.org/officeDocument/2006/relationships/hyperlink" Target="#'PLAN CAPACITACION'!A1"/><Relationship Id="rId15" Type="http://schemas.openxmlformats.org/officeDocument/2006/relationships/hyperlink" Target="#PAAC!A1"/><Relationship Id="rId10" Type="http://schemas.openxmlformats.org/officeDocument/2006/relationships/hyperlink" Target="#PINAR!A1"/><Relationship Id="rId4" Type="http://schemas.openxmlformats.org/officeDocument/2006/relationships/hyperlink" Target="#PETH!A1"/><Relationship Id="rId9" Type="http://schemas.openxmlformats.org/officeDocument/2006/relationships/hyperlink" Target="#Pinar!A1"/><Relationship Id="rId14" Type="http://schemas.openxmlformats.org/officeDocument/2006/relationships/hyperlink" Target="#PSST!A1"/></Relationships>
</file>

<file path=xl/drawings/_rels/drawing10.xml.rels><?xml version="1.0" encoding="UTF-8" standalone="yes"?>
<Relationships xmlns="http://schemas.openxmlformats.org/package/2006/relationships"><Relationship Id="rId1" Type="http://schemas.openxmlformats.org/officeDocument/2006/relationships/hyperlink" Target="#PAAC!A1"/></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1</xdr:col>
      <xdr:colOff>592226</xdr:colOff>
      <xdr:row>15</xdr:row>
      <xdr:rowOff>53936</xdr:rowOff>
    </xdr:from>
    <xdr:to>
      <xdr:col>4</xdr:col>
      <xdr:colOff>140074</xdr:colOff>
      <xdr:row>25</xdr:row>
      <xdr:rowOff>4212</xdr:rowOff>
    </xdr:to>
    <xdr:sp macro="[1]!Hoja18.Tratamiento_de_riesgos" textlink="">
      <xdr:nvSpPr>
        <xdr:cNvPr id="2" name="Pentágono regular 20">
          <a:extLst>
            <a:ext uri="{FF2B5EF4-FFF2-40B4-BE49-F238E27FC236}">
              <a16:creationId xmlns:a16="http://schemas.microsoft.com/office/drawing/2014/main" id="{00000000-0008-0000-0000-000002000000}"/>
            </a:ext>
          </a:extLst>
        </xdr:cNvPr>
        <xdr:cNvSpPr/>
      </xdr:nvSpPr>
      <xdr:spPr>
        <a:xfrm rot="17270589">
          <a:off x="1343512" y="34936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3" name="Group 69">
          <a:extLst>
            <a:ext uri="{FF2B5EF4-FFF2-40B4-BE49-F238E27FC236}">
              <a16:creationId xmlns:a16="http://schemas.microsoft.com/office/drawing/2014/main" id="{00000000-0008-0000-0000-000003000000}"/>
            </a:ext>
          </a:extLst>
        </xdr:cNvPr>
        <xdr:cNvGrpSpPr>
          <a:grpSpLocks/>
        </xdr:cNvGrpSpPr>
      </xdr:nvGrpSpPr>
      <xdr:grpSpPr bwMode="auto">
        <a:xfrm>
          <a:off x="1661160" y="2857500"/>
          <a:ext cx="1565910" cy="731520"/>
          <a:chOff x="3158608" y="1658473"/>
          <a:chExt cx="1206048" cy="762170"/>
        </a:xfrm>
      </xdr:grpSpPr>
      <xdr:sp macro="" textlink="">
        <xdr:nvSpPr>
          <xdr:cNvPr id="4" name="TextBox 70">
            <a:extLst>
              <a:ext uri="{FF2B5EF4-FFF2-40B4-BE49-F238E27FC236}">
                <a16:creationId xmlns:a16="http://schemas.microsoft.com/office/drawing/2014/main" id="{00000000-0008-0000-0000-00000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5" name="TextBox 121">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6" name="Straight Connector 72">
            <a:extLst>
              <a:ext uri="{FF2B5EF4-FFF2-40B4-BE49-F238E27FC236}">
                <a16:creationId xmlns:a16="http://schemas.microsoft.com/office/drawing/2014/main" id="{00000000-0008-0000-0000-00000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7" name="Group 52">
          <a:extLst>
            <a:ext uri="{FF2B5EF4-FFF2-40B4-BE49-F238E27FC236}">
              <a16:creationId xmlns:a16="http://schemas.microsoft.com/office/drawing/2014/main" id="{00000000-0008-0000-0000-000007000000}"/>
            </a:ext>
          </a:extLst>
        </xdr:cNvPr>
        <xdr:cNvGrpSpPr>
          <a:grpSpLocks/>
        </xdr:cNvGrpSpPr>
      </xdr:nvGrpSpPr>
      <xdr:grpSpPr bwMode="auto">
        <a:xfrm>
          <a:off x="3255642" y="2173606"/>
          <a:ext cx="533400" cy="423352"/>
          <a:chOff x="3742604" y="1391773"/>
          <a:chExt cx="533357" cy="441374"/>
        </a:xfrm>
      </xdr:grpSpPr>
      <xdr:sp macro="" textlink="">
        <xdr:nvSpPr>
          <xdr:cNvPr id="8" name="TextBox 48">
            <a:extLst>
              <a:ext uri="{FF2B5EF4-FFF2-40B4-BE49-F238E27FC236}">
                <a16:creationId xmlns:a16="http://schemas.microsoft.com/office/drawing/2014/main" id="{00000000-0008-0000-0000-000008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 name="Straight Connector 51">
            <a:extLst>
              <a:ext uri="{FF2B5EF4-FFF2-40B4-BE49-F238E27FC236}">
                <a16:creationId xmlns:a16="http://schemas.microsoft.com/office/drawing/2014/main" id="{00000000-0008-0000-0000-00000900000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10" name="Group 65">
          <a:extLst>
            <a:ext uri="{FF2B5EF4-FFF2-40B4-BE49-F238E27FC236}">
              <a16:creationId xmlns:a16="http://schemas.microsoft.com/office/drawing/2014/main" id="{00000000-0008-0000-0000-00000A000000}"/>
            </a:ext>
          </a:extLst>
        </xdr:cNvPr>
        <xdr:cNvGrpSpPr>
          <a:grpSpLocks/>
        </xdr:cNvGrpSpPr>
      </xdr:nvGrpSpPr>
      <xdr:grpSpPr bwMode="auto">
        <a:xfrm>
          <a:off x="8124825" y="3676650"/>
          <a:ext cx="925830" cy="441960"/>
          <a:chOff x="3304471" y="1382248"/>
          <a:chExt cx="895277" cy="461665"/>
        </a:xfrm>
      </xdr:grpSpPr>
      <xdr:sp macro="" textlink="">
        <xdr:nvSpPr>
          <xdr:cNvPr id="11" name="TextBox 66">
            <a:extLst>
              <a:ext uri="{FF2B5EF4-FFF2-40B4-BE49-F238E27FC236}">
                <a16:creationId xmlns:a16="http://schemas.microsoft.com/office/drawing/2014/main" id="{00000000-0008-0000-00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0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344869</xdr:colOff>
      <xdr:row>24</xdr:row>
      <xdr:rowOff>119668</xdr:rowOff>
    </xdr:from>
    <xdr:to>
      <xdr:col>3</xdr:col>
      <xdr:colOff>654717</xdr:colOff>
      <xdr:row>34</xdr:row>
      <xdr:rowOff>69944</xdr:rowOff>
    </xdr:to>
    <xdr:sp macro="[1]!Hoja3.PETI" textlink="">
      <xdr:nvSpPr>
        <xdr:cNvPr id="14" name="Pentágono regular 19">
          <a:extLst>
            <a:ext uri="{FF2B5EF4-FFF2-40B4-BE49-F238E27FC236}">
              <a16:creationId xmlns:a16="http://schemas.microsoft.com/office/drawing/2014/main" id="{00000000-0008-0000-0000-00000E000000}"/>
            </a:ext>
          </a:extLst>
        </xdr:cNvPr>
        <xdr:cNvSpPr/>
      </xdr:nvSpPr>
      <xdr:spPr>
        <a:xfrm rot="15941576">
          <a:off x="1096155" y="52738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15" name="Group 69">
          <a:extLst>
            <a:ext uri="{FF2B5EF4-FFF2-40B4-BE49-F238E27FC236}">
              <a16:creationId xmlns:a16="http://schemas.microsoft.com/office/drawing/2014/main" id="{00000000-0008-0000-0000-00000F000000}"/>
            </a:ext>
          </a:extLst>
        </xdr:cNvPr>
        <xdr:cNvGrpSpPr>
          <a:grpSpLocks/>
        </xdr:cNvGrpSpPr>
      </xdr:nvGrpSpPr>
      <xdr:grpSpPr bwMode="auto">
        <a:xfrm>
          <a:off x="1402080" y="4695825"/>
          <a:ext cx="1565910" cy="731520"/>
          <a:chOff x="3158608" y="1658473"/>
          <a:chExt cx="1206048" cy="762170"/>
        </a:xfrm>
      </xdr:grpSpPr>
      <xdr:sp macro="" textlink="">
        <xdr:nvSpPr>
          <xdr:cNvPr id="16" name="TextBox 70">
            <a:extLst>
              <a:ext uri="{FF2B5EF4-FFF2-40B4-BE49-F238E27FC236}">
                <a16:creationId xmlns:a16="http://schemas.microsoft.com/office/drawing/2014/main" id="{00000000-0008-0000-0000-000010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7" name="TextBox 121">
            <a:hlinkClick xmlns:r="http://schemas.openxmlformats.org/officeDocument/2006/relationships" r:id="rId2"/>
            <a:extLst>
              <a:ext uri="{FF2B5EF4-FFF2-40B4-BE49-F238E27FC236}">
                <a16:creationId xmlns:a16="http://schemas.microsoft.com/office/drawing/2014/main" id="{00000000-0008-0000-0000-000011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8" name="Straight Connector 72">
            <a:extLst>
              <a:ext uri="{FF2B5EF4-FFF2-40B4-BE49-F238E27FC236}">
                <a16:creationId xmlns:a16="http://schemas.microsoft.com/office/drawing/2014/main" id="{00000000-0008-0000-0000-000012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9" name="Grupo 143">
          <a:extLst>
            <a:ext uri="{FF2B5EF4-FFF2-40B4-BE49-F238E27FC236}">
              <a16:creationId xmlns:a16="http://schemas.microsoft.com/office/drawing/2014/main" id="{00000000-0008-0000-0000-000013000000}"/>
            </a:ext>
          </a:extLst>
        </xdr:cNvPr>
        <xdr:cNvGrpSpPr>
          <a:grpSpLocks/>
        </xdr:cNvGrpSpPr>
      </xdr:nvGrpSpPr>
      <xdr:grpSpPr bwMode="auto">
        <a:xfrm>
          <a:off x="2425065" y="1346835"/>
          <a:ext cx="1918335" cy="1762125"/>
          <a:chOff x="2333942" y="1972539"/>
          <a:chExt cx="1855276" cy="1833848"/>
        </a:xfrm>
      </xdr:grpSpPr>
      <xdr:sp macro="[1]!Hoja19.Seguridad_de_Info" textlink="">
        <xdr:nvSpPr>
          <xdr:cNvPr id="20" name="Pentágono regular 22">
            <a:extLst>
              <a:ext uri="{FF2B5EF4-FFF2-40B4-BE49-F238E27FC236}">
                <a16:creationId xmlns:a16="http://schemas.microsoft.com/office/drawing/2014/main" id="{00000000-0008-0000-0000-000014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1" name="Group 69">
            <a:extLst>
              <a:ext uri="{FF2B5EF4-FFF2-40B4-BE49-F238E27FC236}">
                <a16:creationId xmlns:a16="http://schemas.microsoft.com/office/drawing/2014/main" id="{00000000-0008-0000-0000-000015000000}"/>
              </a:ext>
            </a:extLst>
          </xdr:cNvPr>
          <xdr:cNvGrpSpPr>
            <a:grpSpLocks/>
          </xdr:cNvGrpSpPr>
        </xdr:nvGrpSpPr>
        <xdr:grpSpPr bwMode="auto">
          <a:xfrm>
            <a:off x="2543427" y="2190027"/>
            <a:ext cx="1499617" cy="762170"/>
            <a:chOff x="3158608" y="1658473"/>
            <a:chExt cx="1206048" cy="762170"/>
          </a:xfrm>
        </xdr:grpSpPr>
        <xdr:sp macro="[1]!Hoja19.Seguridad_de_Info" textlink="">
          <xdr:nvSpPr>
            <xdr:cNvPr id="22" name="TextBox 70">
              <a:extLst>
                <a:ext uri="{FF2B5EF4-FFF2-40B4-BE49-F238E27FC236}">
                  <a16:creationId xmlns:a16="http://schemas.microsoft.com/office/drawing/2014/main" id="{00000000-0008-0000-0000-000016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1]!Hoja19.Seguridad_de_Info" textlink="">
          <xdr:nvSpPr>
            <xdr:cNvPr id="23" name="TextBox 121">
              <a:hlinkClick xmlns:r="http://schemas.openxmlformats.org/officeDocument/2006/relationships" r:id="rId3"/>
              <a:extLst>
                <a:ext uri="{FF2B5EF4-FFF2-40B4-BE49-F238E27FC236}">
                  <a16:creationId xmlns:a16="http://schemas.microsoft.com/office/drawing/2014/main" id="{00000000-0008-0000-0000-000017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1]!Hoja19.Seguridad_de_Info">
          <xdr:nvCxnSpPr>
            <xdr:cNvPr id="24" name="Straight Connector 72">
              <a:extLst>
                <a:ext uri="{FF2B5EF4-FFF2-40B4-BE49-F238E27FC236}">
                  <a16:creationId xmlns:a16="http://schemas.microsoft.com/office/drawing/2014/main" id="{00000000-0008-0000-0000-000018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25" name="Grupo 85">
          <a:hlinkClick xmlns:r="http://schemas.openxmlformats.org/officeDocument/2006/relationships" r:id="rId4"/>
          <a:extLst>
            <a:ext uri="{FF2B5EF4-FFF2-40B4-BE49-F238E27FC236}">
              <a16:creationId xmlns:a16="http://schemas.microsoft.com/office/drawing/2014/main" id="{00000000-0008-0000-0000-000019000000}"/>
            </a:ext>
          </a:extLst>
        </xdr:cNvPr>
        <xdr:cNvGrpSpPr>
          <a:grpSpLocks/>
        </xdr:cNvGrpSpPr>
      </xdr:nvGrpSpPr>
      <xdr:grpSpPr bwMode="auto">
        <a:xfrm>
          <a:off x="6587490" y="7400925"/>
          <a:ext cx="1908810" cy="1752600"/>
          <a:chOff x="6360432" y="8272325"/>
          <a:chExt cx="1855276" cy="1833848"/>
        </a:xfrm>
      </xdr:grpSpPr>
      <xdr:sp macro="[1]!Hoja12.PIC" textlink="">
        <xdr:nvSpPr>
          <xdr:cNvPr id="26" name="Pentágono regular 86">
            <a:extLst>
              <a:ext uri="{FF2B5EF4-FFF2-40B4-BE49-F238E27FC236}">
                <a16:creationId xmlns:a16="http://schemas.microsoft.com/office/drawing/2014/main" id="{00000000-0008-0000-0000-00001A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7" name="Grupo 87">
            <a:extLst>
              <a:ext uri="{FF2B5EF4-FFF2-40B4-BE49-F238E27FC236}">
                <a16:creationId xmlns:a16="http://schemas.microsoft.com/office/drawing/2014/main" id="{00000000-0008-0000-0000-00001B000000}"/>
              </a:ext>
            </a:extLst>
          </xdr:cNvPr>
          <xdr:cNvGrpSpPr>
            <a:grpSpLocks/>
          </xdr:cNvGrpSpPr>
        </xdr:nvGrpSpPr>
        <xdr:grpSpPr bwMode="auto">
          <a:xfrm>
            <a:off x="6504313" y="8407904"/>
            <a:ext cx="1499617" cy="822921"/>
            <a:chOff x="6504313" y="8407904"/>
            <a:chExt cx="1499617" cy="822921"/>
          </a:xfrm>
        </xdr:grpSpPr>
        <xdr:sp macro="[1]!Hoja12.PIC" textlink="">
          <xdr:nvSpPr>
            <xdr:cNvPr id="28" name="TextBox 70">
              <a:extLst>
                <a:ext uri="{FF2B5EF4-FFF2-40B4-BE49-F238E27FC236}">
                  <a16:creationId xmlns:a16="http://schemas.microsoft.com/office/drawing/2014/main" id="{00000000-0008-0000-0000-00001C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1]!Hoja12.PIC" textlink="">
          <xdr:nvSpPr>
            <xdr:cNvPr id="29" name="TextBox 121">
              <a:hlinkClick xmlns:r="http://schemas.openxmlformats.org/officeDocument/2006/relationships" r:id="rId5"/>
              <a:extLst>
                <a:ext uri="{FF2B5EF4-FFF2-40B4-BE49-F238E27FC236}">
                  <a16:creationId xmlns:a16="http://schemas.microsoft.com/office/drawing/2014/main" id="{00000000-0008-0000-0000-00001D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1]!Hoja12.PIC">
          <xdr:nvCxnSpPr>
            <xdr:cNvPr id="30" name="Straight Connector 72">
              <a:extLst>
                <a:ext uri="{FF2B5EF4-FFF2-40B4-BE49-F238E27FC236}">
                  <a16:creationId xmlns:a16="http://schemas.microsoft.com/office/drawing/2014/main" id="{00000000-0008-0000-0000-00001E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31" name="Grupo 91">
          <a:hlinkClick xmlns:r="http://schemas.openxmlformats.org/officeDocument/2006/relationships" r:id="rId4"/>
          <a:extLst>
            <a:ext uri="{FF2B5EF4-FFF2-40B4-BE49-F238E27FC236}">
              <a16:creationId xmlns:a16="http://schemas.microsoft.com/office/drawing/2014/main" id="{00000000-0008-0000-0000-00001F000000}"/>
            </a:ext>
          </a:extLst>
        </xdr:cNvPr>
        <xdr:cNvGrpSpPr>
          <a:grpSpLocks/>
        </xdr:cNvGrpSpPr>
      </xdr:nvGrpSpPr>
      <xdr:grpSpPr bwMode="auto">
        <a:xfrm>
          <a:off x="4783455" y="7861935"/>
          <a:ext cx="1918335" cy="1752600"/>
          <a:chOff x="4624654" y="8760048"/>
          <a:chExt cx="1855276" cy="1833848"/>
        </a:xfrm>
      </xdr:grpSpPr>
      <xdr:sp macro="[1]!Hoja13.Plan_de_Incentivos" textlink="">
        <xdr:nvSpPr>
          <xdr:cNvPr id="32" name="Pentágono regular 92">
            <a:extLst>
              <a:ext uri="{FF2B5EF4-FFF2-40B4-BE49-F238E27FC236}">
                <a16:creationId xmlns:a16="http://schemas.microsoft.com/office/drawing/2014/main" id="{00000000-0008-0000-0000-000020000000}"/>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 name="Group 69">
            <a:extLst>
              <a:ext uri="{FF2B5EF4-FFF2-40B4-BE49-F238E27FC236}">
                <a16:creationId xmlns:a16="http://schemas.microsoft.com/office/drawing/2014/main" id="{00000000-0008-0000-0000-000021000000}"/>
              </a:ext>
            </a:extLst>
          </xdr:cNvPr>
          <xdr:cNvGrpSpPr>
            <a:grpSpLocks/>
          </xdr:cNvGrpSpPr>
        </xdr:nvGrpSpPr>
        <xdr:grpSpPr bwMode="auto">
          <a:xfrm>
            <a:off x="4870244" y="8799097"/>
            <a:ext cx="1499617" cy="762170"/>
            <a:chOff x="3158608" y="1658473"/>
            <a:chExt cx="1206048" cy="762170"/>
          </a:xfrm>
        </xdr:grpSpPr>
        <xdr:sp macro="[1]!Hoja13.Plan_de_Incentivos" textlink="">
          <xdr:nvSpPr>
            <xdr:cNvPr id="34" name="TextBox 70">
              <a:extLst>
                <a:ext uri="{FF2B5EF4-FFF2-40B4-BE49-F238E27FC236}">
                  <a16:creationId xmlns:a16="http://schemas.microsoft.com/office/drawing/2014/main" id="{00000000-0008-0000-0000-000022000000}"/>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1]!Hoja13.Plan_de_Incentivos" textlink="">
          <xdr:nvSpPr>
            <xdr:cNvPr id="35" name="TextBox 121">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1]!Hoja13.Plan_de_Incentivos">
          <xdr:nvCxnSpPr>
            <xdr:cNvPr id="36" name="Straight Connector 72">
              <a:extLst>
                <a:ext uri="{FF2B5EF4-FFF2-40B4-BE49-F238E27FC236}">
                  <a16:creationId xmlns:a16="http://schemas.microsoft.com/office/drawing/2014/main" id="{00000000-0008-0000-0000-000024000000}"/>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37" name="Grupo 110">
          <a:hlinkClick xmlns:r="http://schemas.openxmlformats.org/officeDocument/2006/relationships" r:id="rId4"/>
          <a:extLst>
            <a:ext uri="{FF2B5EF4-FFF2-40B4-BE49-F238E27FC236}">
              <a16:creationId xmlns:a16="http://schemas.microsoft.com/office/drawing/2014/main" id="{00000000-0008-0000-0000-000025000000}"/>
            </a:ext>
          </a:extLst>
        </xdr:cNvPr>
        <xdr:cNvGrpSpPr>
          <a:grpSpLocks/>
        </xdr:cNvGrpSpPr>
      </xdr:nvGrpSpPr>
      <xdr:grpSpPr bwMode="auto">
        <a:xfrm>
          <a:off x="8812530" y="4676775"/>
          <a:ext cx="1899285" cy="1781175"/>
          <a:chOff x="8489891" y="5449376"/>
          <a:chExt cx="1833848" cy="1855276"/>
        </a:xfrm>
      </xdr:grpSpPr>
      <xdr:sp macro="[1]!Hoja17.Pre_RRHH" textlink="">
        <xdr:nvSpPr>
          <xdr:cNvPr id="38" name="Pentágono regular 111">
            <a:extLst>
              <a:ext uri="{FF2B5EF4-FFF2-40B4-BE49-F238E27FC236}">
                <a16:creationId xmlns:a16="http://schemas.microsoft.com/office/drawing/2014/main" id="{00000000-0008-0000-0000-000026000000}"/>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9" name="Group 69">
            <a:extLst>
              <a:ext uri="{FF2B5EF4-FFF2-40B4-BE49-F238E27FC236}">
                <a16:creationId xmlns:a16="http://schemas.microsoft.com/office/drawing/2014/main" id="{00000000-0008-0000-0000-000027000000}"/>
              </a:ext>
            </a:extLst>
          </xdr:cNvPr>
          <xdr:cNvGrpSpPr>
            <a:grpSpLocks/>
          </xdr:cNvGrpSpPr>
        </xdr:nvGrpSpPr>
        <xdr:grpSpPr bwMode="auto">
          <a:xfrm rot="5400000">
            <a:off x="9117448" y="5506160"/>
            <a:ext cx="445708" cy="655624"/>
            <a:chOff x="3115061" y="2102481"/>
            <a:chExt cx="358455" cy="655624"/>
          </a:xfrm>
        </xdr:grpSpPr>
        <xdr:sp macro="[1]!Hoja17.Pre_RRHH" textlink="">
          <xdr:nvSpPr>
            <xdr:cNvPr id="40" name="TextBox 70">
              <a:extLst>
                <a:ext uri="{FF2B5EF4-FFF2-40B4-BE49-F238E27FC236}">
                  <a16:creationId xmlns:a16="http://schemas.microsoft.com/office/drawing/2014/main" id="{00000000-0008-0000-0000-000028000000}"/>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1]!Hoja17.Pre_RRHH" textlink="">
          <xdr:nvSpPr>
            <xdr:cNvPr id="41" name="TextBox 121">
              <a:hlinkClick xmlns:r="http://schemas.openxmlformats.org/officeDocument/2006/relationships" r:id="rId7"/>
              <a:extLst>
                <a:ext uri="{FF2B5EF4-FFF2-40B4-BE49-F238E27FC236}">
                  <a16:creationId xmlns:a16="http://schemas.microsoft.com/office/drawing/2014/main" id="{00000000-0008-0000-0000-000029000000}"/>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1]!Hoja17.Pre_RRHH">
          <xdr:nvCxnSpPr>
            <xdr:cNvPr id="42" name="Straight Connector 72">
              <a:extLst>
                <a:ext uri="{FF2B5EF4-FFF2-40B4-BE49-F238E27FC236}">
                  <a16:creationId xmlns:a16="http://schemas.microsoft.com/office/drawing/2014/main" id="{00000000-0008-0000-0000-00002A000000}"/>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43" name="Grupo 117">
          <a:hlinkClick xmlns:r="http://schemas.openxmlformats.org/officeDocument/2006/relationships" r:id="rId4"/>
          <a:extLst>
            <a:ext uri="{FF2B5EF4-FFF2-40B4-BE49-F238E27FC236}">
              <a16:creationId xmlns:a16="http://schemas.microsoft.com/office/drawing/2014/main" id="{00000000-0008-0000-0000-00002B000000}"/>
            </a:ext>
          </a:extLst>
        </xdr:cNvPr>
        <xdr:cNvGrpSpPr>
          <a:grpSpLocks/>
        </xdr:cNvGrpSpPr>
      </xdr:nvGrpSpPr>
      <xdr:grpSpPr bwMode="auto">
        <a:xfrm>
          <a:off x="8658225" y="2954655"/>
          <a:ext cx="1929765" cy="1788795"/>
          <a:chOff x="8432967" y="3675101"/>
          <a:chExt cx="1833848" cy="1855276"/>
        </a:xfrm>
      </xdr:grpSpPr>
      <xdr:sp macro="[1]!Hoja16.Plan_de_Vacantes" textlink="">
        <xdr:nvSpPr>
          <xdr:cNvPr id="44" name="Pentágono regular 118">
            <a:extLst>
              <a:ext uri="{FF2B5EF4-FFF2-40B4-BE49-F238E27FC236}">
                <a16:creationId xmlns:a16="http://schemas.microsoft.com/office/drawing/2014/main" id="{00000000-0008-0000-0000-00002C000000}"/>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45" name="Group 69">
            <a:extLst>
              <a:ext uri="{FF2B5EF4-FFF2-40B4-BE49-F238E27FC236}">
                <a16:creationId xmlns:a16="http://schemas.microsoft.com/office/drawing/2014/main" id="{00000000-0008-0000-0000-00002D000000}"/>
              </a:ext>
            </a:extLst>
          </xdr:cNvPr>
          <xdr:cNvGrpSpPr>
            <a:grpSpLocks/>
          </xdr:cNvGrpSpPr>
        </xdr:nvGrpSpPr>
        <xdr:grpSpPr bwMode="auto">
          <a:xfrm rot="4762351">
            <a:off x="9088951" y="3798519"/>
            <a:ext cx="445708" cy="655624"/>
            <a:chOff x="3164925" y="2048826"/>
            <a:chExt cx="358455" cy="655624"/>
          </a:xfrm>
        </xdr:grpSpPr>
        <xdr:sp macro="[1]!Hoja16.Plan_de_Vacantes" textlink="">
          <xdr:nvSpPr>
            <xdr:cNvPr id="46" name="TextBox 70">
              <a:extLst>
                <a:ext uri="{FF2B5EF4-FFF2-40B4-BE49-F238E27FC236}">
                  <a16:creationId xmlns:a16="http://schemas.microsoft.com/office/drawing/2014/main" id="{00000000-0008-0000-0000-00002E000000}"/>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1]!Hoja16.Plan_de_Vacantes" textlink="">
          <xdr:nvSpPr>
            <xdr:cNvPr id="47" name="TextBox 121">
              <a:hlinkClick xmlns:r="http://schemas.openxmlformats.org/officeDocument/2006/relationships" r:id="rId8"/>
              <a:extLst>
                <a:ext uri="{FF2B5EF4-FFF2-40B4-BE49-F238E27FC236}">
                  <a16:creationId xmlns:a16="http://schemas.microsoft.com/office/drawing/2014/main" id="{00000000-0008-0000-0000-00002F000000}"/>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1]!Hoja16.Plan_de_Vacantes">
          <xdr:nvCxnSpPr>
            <xdr:cNvPr id="48" name="Straight Connector 72">
              <a:extLst>
                <a:ext uri="{FF2B5EF4-FFF2-40B4-BE49-F238E27FC236}">
                  <a16:creationId xmlns:a16="http://schemas.microsoft.com/office/drawing/2014/main" id="{00000000-0008-0000-0000-000030000000}"/>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49" name="Grupo 145">
          <a:hlinkClick xmlns:r="http://schemas.openxmlformats.org/officeDocument/2006/relationships" r:id="rId9"/>
          <a:extLst>
            <a:ext uri="{FF2B5EF4-FFF2-40B4-BE49-F238E27FC236}">
              <a16:creationId xmlns:a16="http://schemas.microsoft.com/office/drawing/2014/main" id="{00000000-0008-0000-0000-000031000000}"/>
            </a:ext>
          </a:extLst>
        </xdr:cNvPr>
        <xdr:cNvGrpSpPr>
          <a:grpSpLocks/>
        </xdr:cNvGrpSpPr>
      </xdr:nvGrpSpPr>
      <xdr:grpSpPr bwMode="auto">
        <a:xfrm>
          <a:off x="6080760" y="643890"/>
          <a:ext cx="1939290" cy="1762125"/>
          <a:chOff x="5877243" y="1183581"/>
          <a:chExt cx="1855276" cy="1833848"/>
        </a:xfrm>
      </xdr:grpSpPr>
      <xdr:sp macro="" textlink="">
        <xdr:nvSpPr>
          <xdr:cNvPr id="50" name="Pentágono regular 146">
            <a:extLst>
              <a:ext uri="{FF2B5EF4-FFF2-40B4-BE49-F238E27FC236}">
                <a16:creationId xmlns:a16="http://schemas.microsoft.com/office/drawing/2014/main" id="{00000000-0008-0000-0000-000032000000}"/>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51" name="Group 69">
            <a:extLst>
              <a:ext uri="{FF2B5EF4-FFF2-40B4-BE49-F238E27FC236}">
                <a16:creationId xmlns:a16="http://schemas.microsoft.com/office/drawing/2014/main" id="{00000000-0008-0000-0000-000033000000}"/>
              </a:ext>
            </a:extLst>
          </xdr:cNvPr>
          <xdr:cNvGrpSpPr>
            <a:grpSpLocks/>
          </xdr:cNvGrpSpPr>
        </xdr:nvGrpSpPr>
        <xdr:grpSpPr bwMode="auto">
          <a:xfrm>
            <a:off x="6546673" y="1364116"/>
            <a:ext cx="535543" cy="445125"/>
            <a:chOff x="3591531" y="1643401"/>
            <a:chExt cx="535543" cy="445125"/>
          </a:xfrm>
        </xdr:grpSpPr>
        <xdr:sp macro="" textlink="">
          <xdr:nvSpPr>
            <xdr:cNvPr id="52" name="TextBox 70">
              <a:extLst>
                <a:ext uri="{FF2B5EF4-FFF2-40B4-BE49-F238E27FC236}">
                  <a16:creationId xmlns:a16="http://schemas.microsoft.com/office/drawing/2014/main" id="{00000000-0008-0000-0000-000034000000}"/>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1]!Hoja11.PINAR" textlink="">
          <xdr:nvSpPr>
            <xdr:cNvPr id="53" name="TextBox 121">
              <a:hlinkClick xmlns:r="http://schemas.openxmlformats.org/officeDocument/2006/relationships" r:id="rId10"/>
              <a:extLst>
                <a:ext uri="{FF2B5EF4-FFF2-40B4-BE49-F238E27FC236}">
                  <a16:creationId xmlns:a16="http://schemas.microsoft.com/office/drawing/2014/main" id="{00000000-0008-0000-0000-000035000000}"/>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54" name="Straight Connector 72">
              <a:extLst>
                <a:ext uri="{FF2B5EF4-FFF2-40B4-BE49-F238E27FC236}">
                  <a16:creationId xmlns:a16="http://schemas.microsoft.com/office/drawing/2014/main" id="{00000000-0008-0000-0000-00003600000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55" name="Grupo 151">
          <a:hlinkClick xmlns:r="http://schemas.openxmlformats.org/officeDocument/2006/relationships" r:id="rId11"/>
          <a:extLst>
            <a:ext uri="{FF2B5EF4-FFF2-40B4-BE49-F238E27FC236}">
              <a16:creationId xmlns:a16="http://schemas.microsoft.com/office/drawing/2014/main" id="{00000000-0008-0000-0000-000037000000}"/>
            </a:ext>
          </a:extLst>
        </xdr:cNvPr>
        <xdr:cNvGrpSpPr>
          <a:grpSpLocks/>
        </xdr:cNvGrpSpPr>
      </xdr:nvGrpSpPr>
      <xdr:grpSpPr bwMode="auto">
        <a:xfrm>
          <a:off x="7694295" y="1491615"/>
          <a:ext cx="1939290" cy="1760220"/>
          <a:chOff x="7458390" y="2134958"/>
          <a:chExt cx="1855276" cy="1833848"/>
        </a:xfrm>
      </xdr:grpSpPr>
      <xdr:sp macro="" textlink="">
        <xdr:nvSpPr>
          <xdr:cNvPr id="56" name="Pentágono regular 152">
            <a:extLst>
              <a:ext uri="{FF2B5EF4-FFF2-40B4-BE49-F238E27FC236}">
                <a16:creationId xmlns:a16="http://schemas.microsoft.com/office/drawing/2014/main" id="{00000000-0008-0000-0000-000038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7" name="Group 69">
            <a:extLst>
              <a:ext uri="{FF2B5EF4-FFF2-40B4-BE49-F238E27FC236}">
                <a16:creationId xmlns:a16="http://schemas.microsoft.com/office/drawing/2014/main" id="{00000000-0008-0000-0000-000039000000}"/>
              </a:ext>
            </a:extLst>
          </xdr:cNvPr>
          <xdr:cNvGrpSpPr>
            <a:grpSpLocks/>
          </xdr:cNvGrpSpPr>
        </xdr:nvGrpSpPr>
        <xdr:grpSpPr bwMode="auto">
          <a:xfrm rot="2532194">
            <a:off x="7630964" y="2431810"/>
            <a:ext cx="1513684" cy="1153091"/>
            <a:chOff x="3137575" y="1765546"/>
            <a:chExt cx="1217361" cy="1153091"/>
          </a:xfrm>
        </xdr:grpSpPr>
        <xdr:sp macro="" textlink="">
          <xdr:nvSpPr>
            <xdr:cNvPr id="58" name="TextBox 70">
              <a:extLst>
                <a:ext uri="{FF2B5EF4-FFF2-40B4-BE49-F238E27FC236}">
                  <a16:creationId xmlns:a16="http://schemas.microsoft.com/office/drawing/2014/main" id="{00000000-0008-0000-0000-00003A000000}"/>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59" name="TextBox 121">
              <a:hlinkClick xmlns:r="http://schemas.openxmlformats.org/officeDocument/2006/relationships" r:id="rId12"/>
              <a:extLst>
                <a:ext uri="{FF2B5EF4-FFF2-40B4-BE49-F238E27FC236}">
                  <a16:creationId xmlns:a16="http://schemas.microsoft.com/office/drawing/2014/main" id="{00000000-0008-0000-0000-00003B000000}"/>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60" name="Straight Connector 72">
              <a:extLst>
                <a:ext uri="{FF2B5EF4-FFF2-40B4-BE49-F238E27FC236}">
                  <a16:creationId xmlns:a16="http://schemas.microsoft.com/office/drawing/2014/main" id="{00000000-0008-0000-0000-00003C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61" name="Grupo 164">
          <a:hlinkClick xmlns:r="http://schemas.openxmlformats.org/officeDocument/2006/relationships" r:id="rId4"/>
          <a:extLst>
            <a:ext uri="{FF2B5EF4-FFF2-40B4-BE49-F238E27FC236}">
              <a16:creationId xmlns:a16="http://schemas.microsoft.com/office/drawing/2014/main" id="{00000000-0008-0000-0000-00003D000000}"/>
            </a:ext>
          </a:extLst>
        </xdr:cNvPr>
        <xdr:cNvGrpSpPr>
          <a:grpSpLocks/>
        </xdr:cNvGrpSpPr>
      </xdr:nvGrpSpPr>
      <xdr:grpSpPr bwMode="auto">
        <a:xfrm>
          <a:off x="8039100" y="6158865"/>
          <a:ext cx="1899285" cy="1781175"/>
          <a:chOff x="7735216" y="6954800"/>
          <a:chExt cx="1843445" cy="1855276"/>
        </a:xfrm>
      </xdr:grpSpPr>
      <xdr:sp macro="" textlink="">
        <xdr:nvSpPr>
          <xdr:cNvPr id="62" name="Pentágono regular 165">
            <a:extLst>
              <a:ext uri="{FF2B5EF4-FFF2-40B4-BE49-F238E27FC236}">
                <a16:creationId xmlns:a16="http://schemas.microsoft.com/office/drawing/2014/main" id="{00000000-0008-0000-0000-00003E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3" name="Group 69">
            <a:extLst>
              <a:ext uri="{FF2B5EF4-FFF2-40B4-BE49-F238E27FC236}">
                <a16:creationId xmlns:a16="http://schemas.microsoft.com/office/drawing/2014/main" id="{00000000-0008-0000-0000-00003F000000}"/>
              </a:ext>
            </a:extLst>
          </xdr:cNvPr>
          <xdr:cNvGrpSpPr>
            <a:grpSpLocks/>
          </xdr:cNvGrpSpPr>
        </xdr:nvGrpSpPr>
        <xdr:grpSpPr bwMode="auto">
          <a:xfrm rot="-3105619">
            <a:off x="8072255" y="7170196"/>
            <a:ext cx="1087452" cy="1761529"/>
            <a:chOff x="3258444" y="1656423"/>
            <a:chExt cx="874569" cy="1761529"/>
          </a:xfrm>
        </xdr:grpSpPr>
        <xdr:sp macro="" textlink="">
          <xdr:nvSpPr>
            <xdr:cNvPr id="64" name="TextBox 70">
              <a:extLst>
                <a:ext uri="{FF2B5EF4-FFF2-40B4-BE49-F238E27FC236}">
                  <a16:creationId xmlns:a16="http://schemas.microsoft.com/office/drawing/2014/main" id="{00000000-0008-0000-0000-000040000000}"/>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1]!Hoja15.PETH" textlink="">
          <xdr:nvSpPr>
            <xdr:cNvPr id="65" name="TextBox 121">
              <a:hlinkClick xmlns:r="http://schemas.openxmlformats.org/officeDocument/2006/relationships" r:id="rId13"/>
              <a:extLst>
                <a:ext uri="{FF2B5EF4-FFF2-40B4-BE49-F238E27FC236}">
                  <a16:creationId xmlns:a16="http://schemas.microsoft.com/office/drawing/2014/main" id="{00000000-0008-0000-0000-000041000000}"/>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66" name="Straight Connector 72">
              <a:extLst>
                <a:ext uri="{FF2B5EF4-FFF2-40B4-BE49-F238E27FC236}">
                  <a16:creationId xmlns:a16="http://schemas.microsoft.com/office/drawing/2014/main" id="{00000000-0008-0000-0000-000042000000}"/>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67" name="Grupo 170">
          <a:hlinkClick xmlns:r="http://schemas.openxmlformats.org/officeDocument/2006/relationships" r:id="rId4"/>
          <a:extLst>
            <a:ext uri="{FF2B5EF4-FFF2-40B4-BE49-F238E27FC236}">
              <a16:creationId xmlns:a16="http://schemas.microsoft.com/office/drawing/2014/main" id="{00000000-0008-0000-0000-000043000000}"/>
            </a:ext>
          </a:extLst>
        </xdr:cNvPr>
        <xdr:cNvGrpSpPr>
          <a:grpSpLocks/>
        </xdr:cNvGrpSpPr>
      </xdr:nvGrpSpPr>
      <xdr:grpSpPr bwMode="auto">
        <a:xfrm>
          <a:off x="3015615" y="7439025"/>
          <a:ext cx="1853565" cy="1752600"/>
          <a:chOff x="2857500" y="8273143"/>
          <a:chExt cx="1855276" cy="1833848"/>
        </a:xfrm>
      </xdr:grpSpPr>
      <xdr:sp macro="" textlink="">
        <xdr:nvSpPr>
          <xdr:cNvPr id="68" name="Pentágono regular 171">
            <a:extLst>
              <a:ext uri="{FF2B5EF4-FFF2-40B4-BE49-F238E27FC236}">
                <a16:creationId xmlns:a16="http://schemas.microsoft.com/office/drawing/2014/main" id="{00000000-0008-0000-0000-000044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9" name="Group 69">
            <a:extLst>
              <a:ext uri="{FF2B5EF4-FFF2-40B4-BE49-F238E27FC236}">
                <a16:creationId xmlns:a16="http://schemas.microsoft.com/office/drawing/2014/main" id="{00000000-0008-0000-0000-000045000000}"/>
              </a:ext>
            </a:extLst>
          </xdr:cNvPr>
          <xdr:cNvGrpSpPr>
            <a:grpSpLocks/>
          </xdr:cNvGrpSpPr>
        </xdr:nvGrpSpPr>
        <xdr:grpSpPr bwMode="auto">
          <a:xfrm rot="1957005">
            <a:off x="3186946" y="8400408"/>
            <a:ext cx="1499617" cy="764928"/>
            <a:chOff x="3069790" y="1710265"/>
            <a:chExt cx="1206048" cy="764928"/>
          </a:xfrm>
        </xdr:grpSpPr>
        <xdr:sp macro="" textlink="">
          <xdr:nvSpPr>
            <xdr:cNvPr id="70" name="TextBox 70">
              <a:extLst>
                <a:ext uri="{FF2B5EF4-FFF2-40B4-BE49-F238E27FC236}">
                  <a16:creationId xmlns:a16="http://schemas.microsoft.com/office/drawing/2014/main" id="{00000000-0008-0000-0000-000046000000}"/>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1]!Hoja14.P_SST" textlink="">
          <xdr:nvSpPr>
            <xdr:cNvPr id="71" name="TextBox 121">
              <a:hlinkClick xmlns:r="http://schemas.openxmlformats.org/officeDocument/2006/relationships" r:id="rId14"/>
              <a:extLst>
                <a:ext uri="{FF2B5EF4-FFF2-40B4-BE49-F238E27FC236}">
                  <a16:creationId xmlns:a16="http://schemas.microsoft.com/office/drawing/2014/main" id="{00000000-0008-0000-0000-000047000000}"/>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72" name="Straight Connector 72">
              <a:extLst>
                <a:ext uri="{FF2B5EF4-FFF2-40B4-BE49-F238E27FC236}">
                  <a16:creationId xmlns:a16="http://schemas.microsoft.com/office/drawing/2014/main" id="{00000000-0008-0000-0000-000048000000}"/>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73" name="Grupo 176">
          <a:hlinkClick xmlns:r="http://schemas.openxmlformats.org/officeDocument/2006/relationships" r:id="rId15"/>
          <a:extLst>
            <a:ext uri="{FF2B5EF4-FFF2-40B4-BE49-F238E27FC236}">
              <a16:creationId xmlns:a16="http://schemas.microsoft.com/office/drawing/2014/main" id="{00000000-0008-0000-0000-000049000000}"/>
            </a:ext>
          </a:extLst>
        </xdr:cNvPr>
        <xdr:cNvGrpSpPr>
          <a:grpSpLocks/>
        </xdr:cNvGrpSpPr>
      </xdr:nvGrpSpPr>
      <xdr:grpSpPr bwMode="auto">
        <a:xfrm>
          <a:off x="1737360" y="6168390"/>
          <a:ext cx="1889760" cy="1781175"/>
          <a:chOff x="1607901" y="6443503"/>
          <a:chExt cx="1833848" cy="1855276"/>
        </a:xfrm>
      </xdr:grpSpPr>
      <xdr:sp macro="" textlink="">
        <xdr:nvSpPr>
          <xdr:cNvPr id="74" name="Pentágono regular 177">
            <a:extLst>
              <a:ext uri="{FF2B5EF4-FFF2-40B4-BE49-F238E27FC236}">
                <a16:creationId xmlns:a16="http://schemas.microsoft.com/office/drawing/2014/main" id="{00000000-0008-0000-0000-00004A000000}"/>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75" name="Group 69">
            <a:extLst>
              <a:ext uri="{FF2B5EF4-FFF2-40B4-BE49-F238E27FC236}">
                <a16:creationId xmlns:a16="http://schemas.microsoft.com/office/drawing/2014/main" id="{00000000-0008-0000-0000-00004B000000}"/>
              </a:ext>
            </a:extLst>
          </xdr:cNvPr>
          <xdr:cNvGrpSpPr>
            <a:grpSpLocks/>
          </xdr:cNvGrpSpPr>
        </xdr:nvGrpSpPr>
        <xdr:grpSpPr bwMode="auto">
          <a:xfrm rot="3681421">
            <a:off x="2202751" y="6329238"/>
            <a:ext cx="592219" cy="1499617"/>
            <a:chOff x="3291180" y="1713341"/>
            <a:chExt cx="476284" cy="1499617"/>
          </a:xfrm>
        </xdr:grpSpPr>
        <xdr:sp macro="" textlink="">
          <xdr:nvSpPr>
            <xdr:cNvPr id="76" name="TextBox 70">
              <a:extLst>
                <a:ext uri="{FF2B5EF4-FFF2-40B4-BE49-F238E27FC236}">
                  <a16:creationId xmlns:a16="http://schemas.microsoft.com/office/drawing/2014/main" id="{00000000-0008-0000-0000-00004C000000}"/>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1]!Hoja2.PAAC" textlink="">
          <xdr:nvSpPr>
            <xdr:cNvPr id="77" name="TextBox 121">
              <a:hlinkClick xmlns:r="http://schemas.openxmlformats.org/officeDocument/2006/relationships" r:id="rId15"/>
              <a:extLst>
                <a:ext uri="{FF2B5EF4-FFF2-40B4-BE49-F238E27FC236}">
                  <a16:creationId xmlns:a16="http://schemas.microsoft.com/office/drawing/2014/main" id="{00000000-0008-0000-0000-00004D000000}"/>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78" name="Straight Connector 72">
              <a:extLst>
                <a:ext uri="{FF2B5EF4-FFF2-40B4-BE49-F238E27FC236}">
                  <a16:creationId xmlns:a16="http://schemas.microsoft.com/office/drawing/2014/main" id="{00000000-0008-0000-0000-00004E000000}"/>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79" name="Grupo 103">
          <a:hlinkClick xmlns:r="http://schemas.openxmlformats.org/officeDocument/2006/relationships" r:id="rId16"/>
          <a:extLst>
            <a:ext uri="{FF2B5EF4-FFF2-40B4-BE49-F238E27FC236}">
              <a16:creationId xmlns:a16="http://schemas.microsoft.com/office/drawing/2014/main" id="{00000000-0008-0000-0000-00004F000000}"/>
            </a:ext>
          </a:extLst>
        </xdr:cNvPr>
        <xdr:cNvGrpSpPr>
          <a:grpSpLocks/>
        </xdr:cNvGrpSpPr>
      </xdr:nvGrpSpPr>
      <xdr:grpSpPr bwMode="auto">
        <a:xfrm>
          <a:off x="4133850" y="596265"/>
          <a:ext cx="1918335" cy="1769745"/>
          <a:chOff x="3983124" y="1143000"/>
          <a:chExt cx="1855276" cy="1833846"/>
        </a:xfrm>
      </xdr:grpSpPr>
      <xdr:sp macro="[1]!Hoja2.PAAC" textlink="">
        <xdr:nvSpPr>
          <xdr:cNvPr id="80" name="Pentágono regular 104">
            <a:extLst>
              <a:ext uri="{FF2B5EF4-FFF2-40B4-BE49-F238E27FC236}">
                <a16:creationId xmlns:a16="http://schemas.microsoft.com/office/drawing/2014/main" id="{00000000-0008-0000-0000-000050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81" name="Group 69">
            <a:extLst>
              <a:ext uri="{FF2B5EF4-FFF2-40B4-BE49-F238E27FC236}">
                <a16:creationId xmlns:a16="http://schemas.microsoft.com/office/drawing/2014/main" id="{00000000-0008-0000-0000-000051000000}"/>
              </a:ext>
            </a:extLst>
          </xdr:cNvPr>
          <xdr:cNvGrpSpPr>
            <a:grpSpLocks/>
          </xdr:cNvGrpSpPr>
        </xdr:nvGrpSpPr>
        <xdr:grpSpPr bwMode="auto">
          <a:xfrm>
            <a:off x="4297094" y="1390048"/>
            <a:ext cx="1208308" cy="938984"/>
            <a:chOff x="3160155" y="1656620"/>
            <a:chExt cx="1208308" cy="938984"/>
          </a:xfrm>
        </xdr:grpSpPr>
        <xdr:sp macro="[1]!Hoja2.PAAC" textlink="">
          <xdr:nvSpPr>
            <xdr:cNvPr id="82" name="TextBox 70">
              <a:extLst>
                <a:ext uri="{FF2B5EF4-FFF2-40B4-BE49-F238E27FC236}">
                  <a16:creationId xmlns:a16="http://schemas.microsoft.com/office/drawing/2014/main" id="{00000000-0008-0000-0000-000052000000}"/>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1]!Hoja2.PAAC" textlink="">
          <xdr:nvSpPr>
            <xdr:cNvPr id="83" name="TextBox 121">
              <a:hlinkClick xmlns:r="http://schemas.openxmlformats.org/officeDocument/2006/relationships" r:id="rId17"/>
              <a:extLst>
                <a:ext uri="{FF2B5EF4-FFF2-40B4-BE49-F238E27FC236}">
                  <a16:creationId xmlns:a16="http://schemas.microsoft.com/office/drawing/2014/main" id="{00000000-0008-0000-0000-000053000000}"/>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1]!Hoja2.PAAC">
          <xdr:nvCxnSpPr>
            <xdr:cNvPr id="84" name="Straight Connector 72">
              <a:extLst>
                <a:ext uri="{FF2B5EF4-FFF2-40B4-BE49-F238E27FC236}">
                  <a16:creationId xmlns:a16="http://schemas.microsoft.com/office/drawing/2014/main" id="{00000000-0008-0000-0000-000054000000}"/>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592226</xdr:colOff>
      <xdr:row>15</xdr:row>
      <xdr:rowOff>53936</xdr:rowOff>
    </xdr:from>
    <xdr:to>
      <xdr:col>4</xdr:col>
      <xdr:colOff>140074</xdr:colOff>
      <xdr:row>25</xdr:row>
      <xdr:rowOff>4212</xdr:rowOff>
    </xdr:to>
    <xdr:sp macro="" textlink="">
      <xdr:nvSpPr>
        <xdr:cNvPr id="86" name="Pentágono regular 20">
          <a:extLst>
            <a:ext uri="{FF2B5EF4-FFF2-40B4-BE49-F238E27FC236}">
              <a16:creationId xmlns:a16="http://schemas.microsoft.com/office/drawing/2014/main" id="{E3D5F81B-AA3B-4FFE-B2F6-2025BB1A17D8}"/>
            </a:ext>
          </a:extLst>
        </xdr:cNvPr>
        <xdr:cNvSpPr/>
      </xdr:nvSpPr>
      <xdr:spPr>
        <a:xfrm rot="17270589">
          <a:off x="1343512" y="29221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87" name="Group 69">
          <a:extLst>
            <a:ext uri="{FF2B5EF4-FFF2-40B4-BE49-F238E27FC236}">
              <a16:creationId xmlns:a16="http://schemas.microsoft.com/office/drawing/2014/main" id="{F2CDF366-5277-444D-A53C-A435F32153FC}"/>
            </a:ext>
          </a:extLst>
        </xdr:cNvPr>
        <xdr:cNvGrpSpPr>
          <a:grpSpLocks/>
        </xdr:cNvGrpSpPr>
      </xdr:nvGrpSpPr>
      <xdr:grpSpPr bwMode="auto">
        <a:xfrm>
          <a:off x="1661160" y="2857500"/>
          <a:ext cx="1565910" cy="731520"/>
          <a:chOff x="3158608" y="1658473"/>
          <a:chExt cx="1206048" cy="762170"/>
        </a:xfrm>
      </xdr:grpSpPr>
      <xdr:sp macro="" textlink="">
        <xdr:nvSpPr>
          <xdr:cNvPr id="88" name="TextBox 70">
            <a:extLst>
              <a:ext uri="{FF2B5EF4-FFF2-40B4-BE49-F238E27FC236}">
                <a16:creationId xmlns:a16="http://schemas.microsoft.com/office/drawing/2014/main" id="{E6740997-2FC0-53A4-A99B-8CFCBED73B24}"/>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89" name="TextBox 121">
            <a:hlinkClick xmlns:r="http://schemas.openxmlformats.org/officeDocument/2006/relationships" r:id="rId1"/>
            <a:extLst>
              <a:ext uri="{FF2B5EF4-FFF2-40B4-BE49-F238E27FC236}">
                <a16:creationId xmlns:a16="http://schemas.microsoft.com/office/drawing/2014/main" id="{62057960-2BFF-1D8A-F21D-98E302955CF2}"/>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90" name="Straight Connector 72">
            <a:extLst>
              <a:ext uri="{FF2B5EF4-FFF2-40B4-BE49-F238E27FC236}">
                <a16:creationId xmlns:a16="http://schemas.microsoft.com/office/drawing/2014/main" id="{DF8853A0-1EE4-1845-4713-70BCCDDAAA68}"/>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91" name="Group 52">
          <a:extLst>
            <a:ext uri="{FF2B5EF4-FFF2-40B4-BE49-F238E27FC236}">
              <a16:creationId xmlns:a16="http://schemas.microsoft.com/office/drawing/2014/main" id="{246F2534-6F95-442B-8B75-FB2E72B70F97}"/>
            </a:ext>
          </a:extLst>
        </xdr:cNvPr>
        <xdr:cNvGrpSpPr>
          <a:grpSpLocks/>
        </xdr:cNvGrpSpPr>
      </xdr:nvGrpSpPr>
      <xdr:grpSpPr bwMode="auto">
        <a:xfrm>
          <a:off x="3255642" y="2173606"/>
          <a:ext cx="533400" cy="423352"/>
          <a:chOff x="3742604" y="1391773"/>
          <a:chExt cx="533357" cy="441374"/>
        </a:xfrm>
      </xdr:grpSpPr>
      <xdr:sp macro="" textlink="">
        <xdr:nvSpPr>
          <xdr:cNvPr id="92" name="TextBox 48">
            <a:extLst>
              <a:ext uri="{FF2B5EF4-FFF2-40B4-BE49-F238E27FC236}">
                <a16:creationId xmlns:a16="http://schemas.microsoft.com/office/drawing/2014/main" id="{EC5487C3-ED35-1A8A-3F95-0DAE6AA72CC9}"/>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3" name="Straight Connector 51">
            <a:extLst>
              <a:ext uri="{FF2B5EF4-FFF2-40B4-BE49-F238E27FC236}">
                <a16:creationId xmlns:a16="http://schemas.microsoft.com/office/drawing/2014/main" id="{E7124150-D5C5-201E-BE4F-754DBC92F32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94" name="Group 65">
          <a:extLst>
            <a:ext uri="{FF2B5EF4-FFF2-40B4-BE49-F238E27FC236}">
              <a16:creationId xmlns:a16="http://schemas.microsoft.com/office/drawing/2014/main" id="{190F49D0-550D-48A4-B380-7478678F6D15}"/>
            </a:ext>
          </a:extLst>
        </xdr:cNvPr>
        <xdr:cNvGrpSpPr>
          <a:grpSpLocks/>
        </xdr:cNvGrpSpPr>
      </xdr:nvGrpSpPr>
      <xdr:grpSpPr bwMode="auto">
        <a:xfrm>
          <a:off x="8124825" y="3676650"/>
          <a:ext cx="925830" cy="441960"/>
          <a:chOff x="3304471" y="1382248"/>
          <a:chExt cx="895277" cy="461665"/>
        </a:xfrm>
      </xdr:grpSpPr>
      <xdr:sp macro="" textlink="">
        <xdr:nvSpPr>
          <xdr:cNvPr id="95" name="TextBox 66">
            <a:extLst>
              <a:ext uri="{FF2B5EF4-FFF2-40B4-BE49-F238E27FC236}">
                <a16:creationId xmlns:a16="http://schemas.microsoft.com/office/drawing/2014/main" id="{24335C37-E6C8-BC33-352C-302B18C8ED3A}"/>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96" name="Straight Connector 68">
            <a:extLst>
              <a:ext uri="{FF2B5EF4-FFF2-40B4-BE49-F238E27FC236}">
                <a16:creationId xmlns:a16="http://schemas.microsoft.com/office/drawing/2014/main" id="{72AB7A14-717C-DE11-B89F-E889C6680E8F}"/>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140970</xdr:rowOff>
    </xdr:from>
    <xdr:to>
      <xdr:col>10</xdr:col>
      <xdr:colOff>419100</xdr:colOff>
      <xdr:row>37</xdr:row>
      <xdr:rowOff>74295</xdr:rowOff>
    </xdr:to>
    <xdr:sp macro="" textlink="">
      <xdr:nvSpPr>
        <xdr:cNvPr id="97" name="TextBox 121">
          <a:extLst>
            <a:ext uri="{FF2B5EF4-FFF2-40B4-BE49-F238E27FC236}">
              <a16:creationId xmlns:a16="http://schemas.microsoft.com/office/drawing/2014/main" id="{C595FAD9-3ADB-46AB-B852-04B71874DD39}"/>
            </a:ext>
          </a:extLst>
        </xdr:cNvPr>
        <xdr:cNvSpPr txBox="1"/>
      </xdr:nvSpPr>
      <xdr:spPr bwMode="auto">
        <a:xfrm>
          <a:off x="3541395" y="3432810"/>
          <a:ext cx="4802505" cy="340804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C6670"/>
              </a:solidFill>
              <a:latin typeface="Arial" pitchFamily="34" charset="0"/>
              <a:cs typeface="Arial" pitchFamily="34" charset="0"/>
            </a:rPr>
            <a:t>Plan integrado de Acción</a:t>
          </a:r>
          <a:r>
            <a:rPr lang="en-US" sz="5200" b="1" kern="0" baseline="0">
              <a:solidFill>
                <a:srgbClr val="5C6670"/>
              </a:solidFill>
              <a:latin typeface="Arial" pitchFamily="34" charset="0"/>
              <a:cs typeface="Arial" pitchFamily="34" charset="0"/>
            </a:rPr>
            <a:t> Anual</a:t>
          </a:r>
          <a:endParaRPr lang="en-US" sz="5200" b="1" kern="0">
            <a:solidFill>
              <a:srgbClr val="5C6670"/>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 textlink="">
      <xdr:nvSpPr>
        <xdr:cNvPr id="98" name="Pentágono regular 19">
          <a:extLst>
            <a:ext uri="{FF2B5EF4-FFF2-40B4-BE49-F238E27FC236}">
              <a16:creationId xmlns:a16="http://schemas.microsoft.com/office/drawing/2014/main" id="{91AE6A5F-E1BD-4309-B5D0-1553C8B00B9C}"/>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99" name="Group 69">
          <a:extLst>
            <a:ext uri="{FF2B5EF4-FFF2-40B4-BE49-F238E27FC236}">
              <a16:creationId xmlns:a16="http://schemas.microsoft.com/office/drawing/2014/main" id="{C244FB34-6A95-4264-BFB5-BF34464E4AA1}"/>
            </a:ext>
          </a:extLst>
        </xdr:cNvPr>
        <xdr:cNvGrpSpPr>
          <a:grpSpLocks/>
        </xdr:cNvGrpSpPr>
      </xdr:nvGrpSpPr>
      <xdr:grpSpPr bwMode="auto">
        <a:xfrm>
          <a:off x="1402080" y="4695825"/>
          <a:ext cx="1565910" cy="731520"/>
          <a:chOff x="3158608" y="1658473"/>
          <a:chExt cx="1206048" cy="762170"/>
        </a:xfrm>
      </xdr:grpSpPr>
      <xdr:sp macro="" textlink="">
        <xdr:nvSpPr>
          <xdr:cNvPr id="100" name="TextBox 70">
            <a:extLst>
              <a:ext uri="{FF2B5EF4-FFF2-40B4-BE49-F238E27FC236}">
                <a16:creationId xmlns:a16="http://schemas.microsoft.com/office/drawing/2014/main" id="{AF9A5DDB-188C-25E0-4C28-76E8FE2E8B85}"/>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01" name="TextBox 121">
            <a:hlinkClick xmlns:r="http://schemas.openxmlformats.org/officeDocument/2006/relationships" r:id="rId2"/>
            <a:extLst>
              <a:ext uri="{FF2B5EF4-FFF2-40B4-BE49-F238E27FC236}">
                <a16:creationId xmlns:a16="http://schemas.microsoft.com/office/drawing/2014/main" id="{78C98CA4-4DE2-5B1A-24C3-523817CAA5D9}"/>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02" name="Straight Connector 72">
            <a:extLst>
              <a:ext uri="{FF2B5EF4-FFF2-40B4-BE49-F238E27FC236}">
                <a16:creationId xmlns:a16="http://schemas.microsoft.com/office/drawing/2014/main" id="{CAED2DF8-4340-A837-F36F-542FD5A77E9D}"/>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03" name="Grupo 143">
          <a:extLst>
            <a:ext uri="{FF2B5EF4-FFF2-40B4-BE49-F238E27FC236}">
              <a16:creationId xmlns:a16="http://schemas.microsoft.com/office/drawing/2014/main" id="{48C8A12A-9A48-4439-8D1D-2F79AC8A59CD}"/>
            </a:ext>
          </a:extLst>
        </xdr:cNvPr>
        <xdr:cNvGrpSpPr>
          <a:grpSpLocks/>
        </xdr:cNvGrpSpPr>
      </xdr:nvGrpSpPr>
      <xdr:grpSpPr bwMode="auto">
        <a:xfrm>
          <a:off x="2425065" y="1346835"/>
          <a:ext cx="1918335" cy="1762125"/>
          <a:chOff x="2333942" y="1972539"/>
          <a:chExt cx="1855276" cy="1833848"/>
        </a:xfrm>
      </xdr:grpSpPr>
      <xdr:sp macro="" textlink="">
        <xdr:nvSpPr>
          <xdr:cNvPr id="104" name="Pentágono regular 22">
            <a:extLst>
              <a:ext uri="{FF2B5EF4-FFF2-40B4-BE49-F238E27FC236}">
                <a16:creationId xmlns:a16="http://schemas.microsoft.com/office/drawing/2014/main" id="{9CE741A4-BF40-073D-536D-F303B96FB24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05" name="Group 69">
            <a:extLst>
              <a:ext uri="{FF2B5EF4-FFF2-40B4-BE49-F238E27FC236}">
                <a16:creationId xmlns:a16="http://schemas.microsoft.com/office/drawing/2014/main" id="{8518A0BC-FB19-3E68-24C0-3645815BC917}"/>
              </a:ext>
            </a:extLst>
          </xdr:cNvPr>
          <xdr:cNvGrpSpPr>
            <a:grpSpLocks/>
          </xdr:cNvGrpSpPr>
        </xdr:nvGrpSpPr>
        <xdr:grpSpPr bwMode="auto">
          <a:xfrm>
            <a:off x="2543427" y="2190027"/>
            <a:ext cx="1499617" cy="762170"/>
            <a:chOff x="3158608" y="1658473"/>
            <a:chExt cx="1206048" cy="762170"/>
          </a:xfrm>
        </xdr:grpSpPr>
        <xdr:sp macro="" textlink="">
          <xdr:nvSpPr>
            <xdr:cNvPr id="106" name="TextBox 70">
              <a:extLst>
                <a:ext uri="{FF2B5EF4-FFF2-40B4-BE49-F238E27FC236}">
                  <a16:creationId xmlns:a16="http://schemas.microsoft.com/office/drawing/2014/main" id="{FEBBCAD2-D5A7-2537-0C7E-8D2C2D8CAE76}"/>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107" name="TextBox 121">
              <a:hlinkClick xmlns:r="http://schemas.openxmlformats.org/officeDocument/2006/relationships" r:id="rId3"/>
              <a:extLst>
                <a:ext uri="{FF2B5EF4-FFF2-40B4-BE49-F238E27FC236}">
                  <a16:creationId xmlns:a16="http://schemas.microsoft.com/office/drawing/2014/main" id="{0F1D9E7B-24EE-047F-2B49-C68A2D089D65}"/>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
          <xdr:nvCxnSpPr>
            <xdr:cNvPr id="108" name="Straight Connector 72">
              <a:extLst>
                <a:ext uri="{FF2B5EF4-FFF2-40B4-BE49-F238E27FC236}">
                  <a16:creationId xmlns:a16="http://schemas.microsoft.com/office/drawing/2014/main" id="{523B3E38-2DAD-BA79-AF97-C911FD750F97}"/>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109" name="Grupo 85">
          <a:hlinkClick xmlns:r="http://schemas.openxmlformats.org/officeDocument/2006/relationships" r:id="rId4"/>
          <a:extLst>
            <a:ext uri="{FF2B5EF4-FFF2-40B4-BE49-F238E27FC236}">
              <a16:creationId xmlns:a16="http://schemas.microsoft.com/office/drawing/2014/main" id="{DE34C536-A0E1-4693-94FF-0C0938A210F2}"/>
            </a:ext>
          </a:extLst>
        </xdr:cNvPr>
        <xdr:cNvGrpSpPr>
          <a:grpSpLocks/>
        </xdr:cNvGrpSpPr>
      </xdr:nvGrpSpPr>
      <xdr:grpSpPr bwMode="auto">
        <a:xfrm>
          <a:off x="6587490" y="7400925"/>
          <a:ext cx="1908810" cy="1752600"/>
          <a:chOff x="6360432" y="8272325"/>
          <a:chExt cx="1855276" cy="1833848"/>
        </a:xfrm>
      </xdr:grpSpPr>
      <xdr:sp macro="" textlink="">
        <xdr:nvSpPr>
          <xdr:cNvPr id="110" name="Pentágono regular 86">
            <a:extLst>
              <a:ext uri="{FF2B5EF4-FFF2-40B4-BE49-F238E27FC236}">
                <a16:creationId xmlns:a16="http://schemas.microsoft.com/office/drawing/2014/main" id="{7C3388AD-18F7-7117-4D2E-63780B163C8D}"/>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1" name="Grupo 87">
            <a:extLst>
              <a:ext uri="{FF2B5EF4-FFF2-40B4-BE49-F238E27FC236}">
                <a16:creationId xmlns:a16="http://schemas.microsoft.com/office/drawing/2014/main" id="{5461A1CA-F7CF-5DA4-6C50-666F8CDCB814}"/>
              </a:ext>
            </a:extLst>
          </xdr:cNvPr>
          <xdr:cNvGrpSpPr>
            <a:grpSpLocks/>
          </xdr:cNvGrpSpPr>
        </xdr:nvGrpSpPr>
        <xdr:grpSpPr bwMode="auto">
          <a:xfrm>
            <a:off x="6504313" y="8407904"/>
            <a:ext cx="1499617" cy="822921"/>
            <a:chOff x="6504313" y="8407904"/>
            <a:chExt cx="1499617" cy="822921"/>
          </a:xfrm>
        </xdr:grpSpPr>
        <xdr:sp macro="" textlink="">
          <xdr:nvSpPr>
            <xdr:cNvPr id="112" name="TextBox 70">
              <a:extLst>
                <a:ext uri="{FF2B5EF4-FFF2-40B4-BE49-F238E27FC236}">
                  <a16:creationId xmlns:a16="http://schemas.microsoft.com/office/drawing/2014/main" id="{AED6D239-526A-03F5-ED4E-9AA803C29ABC}"/>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113" name="TextBox 121">
              <a:hlinkClick xmlns:r="http://schemas.openxmlformats.org/officeDocument/2006/relationships" r:id="rId5"/>
              <a:extLst>
                <a:ext uri="{FF2B5EF4-FFF2-40B4-BE49-F238E27FC236}">
                  <a16:creationId xmlns:a16="http://schemas.microsoft.com/office/drawing/2014/main" id="{7B236092-8F62-76ED-6B4B-FF55C1742078}"/>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114" name="Straight Connector 72">
              <a:extLst>
                <a:ext uri="{FF2B5EF4-FFF2-40B4-BE49-F238E27FC236}">
                  <a16:creationId xmlns:a16="http://schemas.microsoft.com/office/drawing/2014/main" id="{D4C480E9-BA4D-2CCB-6AE3-817C70EDCA8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115" name="Grupo 91">
          <a:hlinkClick xmlns:r="http://schemas.openxmlformats.org/officeDocument/2006/relationships" r:id="rId4"/>
          <a:extLst>
            <a:ext uri="{FF2B5EF4-FFF2-40B4-BE49-F238E27FC236}">
              <a16:creationId xmlns:a16="http://schemas.microsoft.com/office/drawing/2014/main" id="{DD8E9242-1BC4-4431-98D2-693A8EA9D0AB}"/>
            </a:ext>
          </a:extLst>
        </xdr:cNvPr>
        <xdr:cNvGrpSpPr>
          <a:grpSpLocks/>
        </xdr:cNvGrpSpPr>
      </xdr:nvGrpSpPr>
      <xdr:grpSpPr bwMode="auto">
        <a:xfrm>
          <a:off x="4783455" y="7861935"/>
          <a:ext cx="1918335" cy="1752600"/>
          <a:chOff x="4624654" y="8760048"/>
          <a:chExt cx="1855276" cy="1833848"/>
        </a:xfrm>
      </xdr:grpSpPr>
      <xdr:sp macro="" textlink="">
        <xdr:nvSpPr>
          <xdr:cNvPr id="116" name="Pentágono regular 92">
            <a:extLst>
              <a:ext uri="{FF2B5EF4-FFF2-40B4-BE49-F238E27FC236}">
                <a16:creationId xmlns:a16="http://schemas.microsoft.com/office/drawing/2014/main" id="{A8826456-48B1-BD9D-7B65-62B532CBA1F4}"/>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7" name="Group 69">
            <a:extLst>
              <a:ext uri="{FF2B5EF4-FFF2-40B4-BE49-F238E27FC236}">
                <a16:creationId xmlns:a16="http://schemas.microsoft.com/office/drawing/2014/main" id="{A1D898DF-829F-C5D7-8A39-E916BACAFE3C}"/>
              </a:ext>
            </a:extLst>
          </xdr:cNvPr>
          <xdr:cNvGrpSpPr>
            <a:grpSpLocks/>
          </xdr:cNvGrpSpPr>
        </xdr:nvGrpSpPr>
        <xdr:grpSpPr bwMode="auto">
          <a:xfrm>
            <a:off x="4870244" y="8799097"/>
            <a:ext cx="1499617" cy="762170"/>
            <a:chOff x="3158608" y="1658473"/>
            <a:chExt cx="1206048" cy="762170"/>
          </a:xfrm>
        </xdr:grpSpPr>
        <xdr:sp macro="" textlink="">
          <xdr:nvSpPr>
            <xdr:cNvPr id="118" name="TextBox 70">
              <a:extLst>
                <a:ext uri="{FF2B5EF4-FFF2-40B4-BE49-F238E27FC236}">
                  <a16:creationId xmlns:a16="http://schemas.microsoft.com/office/drawing/2014/main" id="{2B8DA7AD-69CF-14C9-8358-54B46D617767}"/>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119" name="TextBox 121">
              <a:hlinkClick xmlns:r="http://schemas.openxmlformats.org/officeDocument/2006/relationships" r:id="rId6"/>
              <a:extLst>
                <a:ext uri="{FF2B5EF4-FFF2-40B4-BE49-F238E27FC236}">
                  <a16:creationId xmlns:a16="http://schemas.microsoft.com/office/drawing/2014/main" id="{77B2CB75-331F-5ED9-0629-1E159F7A1857}"/>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120" name="Straight Connector 72">
              <a:extLst>
                <a:ext uri="{FF2B5EF4-FFF2-40B4-BE49-F238E27FC236}">
                  <a16:creationId xmlns:a16="http://schemas.microsoft.com/office/drawing/2014/main" id="{34099C7D-1E6C-DCA1-1320-ADD64F971B12}"/>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121" name="Grupo 110">
          <a:hlinkClick xmlns:r="http://schemas.openxmlformats.org/officeDocument/2006/relationships" r:id="rId4"/>
          <a:extLst>
            <a:ext uri="{FF2B5EF4-FFF2-40B4-BE49-F238E27FC236}">
              <a16:creationId xmlns:a16="http://schemas.microsoft.com/office/drawing/2014/main" id="{36DFE36C-7E36-431D-A8CE-6C8D097F609C}"/>
            </a:ext>
          </a:extLst>
        </xdr:cNvPr>
        <xdr:cNvGrpSpPr>
          <a:grpSpLocks/>
        </xdr:cNvGrpSpPr>
      </xdr:nvGrpSpPr>
      <xdr:grpSpPr bwMode="auto">
        <a:xfrm>
          <a:off x="8812530" y="4676775"/>
          <a:ext cx="1899285" cy="1781175"/>
          <a:chOff x="8489891" y="5449376"/>
          <a:chExt cx="1833848" cy="1855276"/>
        </a:xfrm>
      </xdr:grpSpPr>
      <xdr:sp macro="" textlink="">
        <xdr:nvSpPr>
          <xdr:cNvPr id="122" name="Pentágono regular 111">
            <a:extLst>
              <a:ext uri="{FF2B5EF4-FFF2-40B4-BE49-F238E27FC236}">
                <a16:creationId xmlns:a16="http://schemas.microsoft.com/office/drawing/2014/main" id="{268FC235-7A9F-3936-0480-06F911B150B7}"/>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3" name="Group 69">
            <a:extLst>
              <a:ext uri="{FF2B5EF4-FFF2-40B4-BE49-F238E27FC236}">
                <a16:creationId xmlns:a16="http://schemas.microsoft.com/office/drawing/2014/main" id="{D3AB959B-4983-C481-E713-1B9005669E93}"/>
              </a:ext>
            </a:extLst>
          </xdr:cNvPr>
          <xdr:cNvGrpSpPr>
            <a:grpSpLocks/>
          </xdr:cNvGrpSpPr>
        </xdr:nvGrpSpPr>
        <xdr:grpSpPr bwMode="auto">
          <a:xfrm rot="5400000">
            <a:off x="9117448" y="5506160"/>
            <a:ext cx="445708" cy="655624"/>
            <a:chOff x="3115061" y="2102481"/>
            <a:chExt cx="358455" cy="655624"/>
          </a:xfrm>
        </xdr:grpSpPr>
        <xdr:sp macro="" textlink="">
          <xdr:nvSpPr>
            <xdr:cNvPr id="124" name="TextBox 70">
              <a:extLst>
                <a:ext uri="{FF2B5EF4-FFF2-40B4-BE49-F238E27FC236}">
                  <a16:creationId xmlns:a16="http://schemas.microsoft.com/office/drawing/2014/main" id="{22F74C7B-C2ED-97FA-DC83-346D0B0EFF08}"/>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 textlink="">
          <xdr:nvSpPr>
            <xdr:cNvPr id="125" name="TextBox 121">
              <a:hlinkClick xmlns:r="http://schemas.openxmlformats.org/officeDocument/2006/relationships" r:id="rId7"/>
              <a:extLst>
                <a:ext uri="{FF2B5EF4-FFF2-40B4-BE49-F238E27FC236}">
                  <a16:creationId xmlns:a16="http://schemas.microsoft.com/office/drawing/2014/main" id="{98B91D71-8B71-F571-53B5-F490582C4F95}"/>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
          <xdr:nvCxnSpPr>
            <xdr:cNvPr id="126" name="Straight Connector 72">
              <a:extLst>
                <a:ext uri="{FF2B5EF4-FFF2-40B4-BE49-F238E27FC236}">
                  <a16:creationId xmlns:a16="http://schemas.microsoft.com/office/drawing/2014/main" id="{3BFF268F-F7AA-69F1-C7B0-0CBE07130839}"/>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127" name="Grupo 117">
          <a:hlinkClick xmlns:r="http://schemas.openxmlformats.org/officeDocument/2006/relationships" r:id="rId4"/>
          <a:extLst>
            <a:ext uri="{FF2B5EF4-FFF2-40B4-BE49-F238E27FC236}">
              <a16:creationId xmlns:a16="http://schemas.microsoft.com/office/drawing/2014/main" id="{D380803B-607E-4198-8139-A53E6C518F2A}"/>
            </a:ext>
          </a:extLst>
        </xdr:cNvPr>
        <xdr:cNvGrpSpPr>
          <a:grpSpLocks/>
        </xdr:cNvGrpSpPr>
      </xdr:nvGrpSpPr>
      <xdr:grpSpPr bwMode="auto">
        <a:xfrm>
          <a:off x="8658225" y="2954655"/>
          <a:ext cx="1929765" cy="1788795"/>
          <a:chOff x="8432967" y="3675101"/>
          <a:chExt cx="1833848" cy="1855276"/>
        </a:xfrm>
      </xdr:grpSpPr>
      <xdr:sp macro="" textlink="">
        <xdr:nvSpPr>
          <xdr:cNvPr id="128" name="Pentágono regular 118">
            <a:extLst>
              <a:ext uri="{FF2B5EF4-FFF2-40B4-BE49-F238E27FC236}">
                <a16:creationId xmlns:a16="http://schemas.microsoft.com/office/drawing/2014/main" id="{48DE83A1-126A-74C9-862A-4091420DCAB4}"/>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9" name="Group 69">
            <a:extLst>
              <a:ext uri="{FF2B5EF4-FFF2-40B4-BE49-F238E27FC236}">
                <a16:creationId xmlns:a16="http://schemas.microsoft.com/office/drawing/2014/main" id="{46A934E5-07FC-3026-F27C-B30510EBB615}"/>
              </a:ext>
            </a:extLst>
          </xdr:cNvPr>
          <xdr:cNvGrpSpPr>
            <a:grpSpLocks/>
          </xdr:cNvGrpSpPr>
        </xdr:nvGrpSpPr>
        <xdr:grpSpPr bwMode="auto">
          <a:xfrm rot="4762351">
            <a:off x="9088951" y="3798519"/>
            <a:ext cx="445708" cy="655624"/>
            <a:chOff x="3164925" y="2048826"/>
            <a:chExt cx="358455" cy="655624"/>
          </a:xfrm>
        </xdr:grpSpPr>
        <xdr:sp macro="" textlink="">
          <xdr:nvSpPr>
            <xdr:cNvPr id="130" name="TextBox 70">
              <a:extLst>
                <a:ext uri="{FF2B5EF4-FFF2-40B4-BE49-F238E27FC236}">
                  <a16:creationId xmlns:a16="http://schemas.microsoft.com/office/drawing/2014/main" id="{E3D99C8D-9EDF-0319-5452-872B5C7A6B6E}"/>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31" name="TextBox 121">
              <a:hlinkClick xmlns:r="http://schemas.openxmlformats.org/officeDocument/2006/relationships" r:id="rId8"/>
              <a:extLst>
                <a:ext uri="{FF2B5EF4-FFF2-40B4-BE49-F238E27FC236}">
                  <a16:creationId xmlns:a16="http://schemas.microsoft.com/office/drawing/2014/main" id="{690D5CAD-051F-0A69-8161-4423545E50F6}"/>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32" name="Straight Connector 72">
              <a:extLst>
                <a:ext uri="{FF2B5EF4-FFF2-40B4-BE49-F238E27FC236}">
                  <a16:creationId xmlns:a16="http://schemas.microsoft.com/office/drawing/2014/main" id="{E6C2EA10-4A25-3C18-75BB-A69EE19C3593}"/>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133" name="Grupo 145">
          <a:hlinkClick xmlns:r="http://schemas.openxmlformats.org/officeDocument/2006/relationships" r:id="rId9"/>
          <a:extLst>
            <a:ext uri="{FF2B5EF4-FFF2-40B4-BE49-F238E27FC236}">
              <a16:creationId xmlns:a16="http://schemas.microsoft.com/office/drawing/2014/main" id="{48A21D49-E96E-4419-AF26-A5016E100FC2}"/>
            </a:ext>
          </a:extLst>
        </xdr:cNvPr>
        <xdr:cNvGrpSpPr>
          <a:grpSpLocks/>
        </xdr:cNvGrpSpPr>
      </xdr:nvGrpSpPr>
      <xdr:grpSpPr bwMode="auto">
        <a:xfrm>
          <a:off x="6080760" y="643890"/>
          <a:ext cx="1939290" cy="1762125"/>
          <a:chOff x="5877243" y="1183581"/>
          <a:chExt cx="1855276" cy="1833848"/>
        </a:xfrm>
      </xdr:grpSpPr>
      <xdr:sp macro="" textlink="">
        <xdr:nvSpPr>
          <xdr:cNvPr id="134" name="Pentágono regular 146">
            <a:extLst>
              <a:ext uri="{FF2B5EF4-FFF2-40B4-BE49-F238E27FC236}">
                <a16:creationId xmlns:a16="http://schemas.microsoft.com/office/drawing/2014/main" id="{984CCECF-81C8-5DCB-ABED-05E36B5C643C}"/>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135" name="Group 69">
            <a:extLst>
              <a:ext uri="{FF2B5EF4-FFF2-40B4-BE49-F238E27FC236}">
                <a16:creationId xmlns:a16="http://schemas.microsoft.com/office/drawing/2014/main" id="{4E5BE7B5-C099-1E7F-4114-1F465DA2C9EF}"/>
              </a:ext>
            </a:extLst>
          </xdr:cNvPr>
          <xdr:cNvGrpSpPr>
            <a:grpSpLocks/>
          </xdr:cNvGrpSpPr>
        </xdr:nvGrpSpPr>
        <xdr:grpSpPr bwMode="auto">
          <a:xfrm>
            <a:off x="6546673" y="1364116"/>
            <a:ext cx="535543" cy="445125"/>
            <a:chOff x="3591531" y="1643401"/>
            <a:chExt cx="535543" cy="445125"/>
          </a:xfrm>
        </xdr:grpSpPr>
        <xdr:sp macro="" textlink="">
          <xdr:nvSpPr>
            <xdr:cNvPr id="136" name="TextBox 70">
              <a:extLst>
                <a:ext uri="{FF2B5EF4-FFF2-40B4-BE49-F238E27FC236}">
                  <a16:creationId xmlns:a16="http://schemas.microsoft.com/office/drawing/2014/main" id="{97101A6C-151E-7AA6-7496-D1F4A64AA836}"/>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37" name="TextBox 121">
              <a:hlinkClick xmlns:r="http://schemas.openxmlformats.org/officeDocument/2006/relationships" r:id="rId10"/>
              <a:extLst>
                <a:ext uri="{FF2B5EF4-FFF2-40B4-BE49-F238E27FC236}">
                  <a16:creationId xmlns:a16="http://schemas.microsoft.com/office/drawing/2014/main" id="{1DA0B039-5AAC-B51F-9024-1C2898EDA97E}"/>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138" name="Straight Connector 72">
              <a:extLst>
                <a:ext uri="{FF2B5EF4-FFF2-40B4-BE49-F238E27FC236}">
                  <a16:creationId xmlns:a16="http://schemas.microsoft.com/office/drawing/2014/main" id="{68B38050-1258-5433-EEA3-89A7517FAD3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139" name="Grupo 151">
          <a:hlinkClick xmlns:r="http://schemas.openxmlformats.org/officeDocument/2006/relationships" r:id="rId11"/>
          <a:extLst>
            <a:ext uri="{FF2B5EF4-FFF2-40B4-BE49-F238E27FC236}">
              <a16:creationId xmlns:a16="http://schemas.microsoft.com/office/drawing/2014/main" id="{7BBC1740-5B74-40FA-AAA8-BBC37B8B894F}"/>
            </a:ext>
          </a:extLst>
        </xdr:cNvPr>
        <xdr:cNvGrpSpPr>
          <a:grpSpLocks/>
        </xdr:cNvGrpSpPr>
      </xdr:nvGrpSpPr>
      <xdr:grpSpPr bwMode="auto">
        <a:xfrm>
          <a:off x="7694295" y="1491615"/>
          <a:ext cx="1939290" cy="1760220"/>
          <a:chOff x="7458390" y="2134958"/>
          <a:chExt cx="1855276" cy="1833848"/>
        </a:xfrm>
      </xdr:grpSpPr>
      <xdr:sp macro="" textlink="">
        <xdr:nvSpPr>
          <xdr:cNvPr id="140" name="Pentágono regular 152">
            <a:extLst>
              <a:ext uri="{FF2B5EF4-FFF2-40B4-BE49-F238E27FC236}">
                <a16:creationId xmlns:a16="http://schemas.microsoft.com/office/drawing/2014/main" id="{36CFC7A0-8C4A-66D8-F56C-0B6AEAA3DF09}"/>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1" name="Group 69">
            <a:extLst>
              <a:ext uri="{FF2B5EF4-FFF2-40B4-BE49-F238E27FC236}">
                <a16:creationId xmlns:a16="http://schemas.microsoft.com/office/drawing/2014/main" id="{B08D2178-9DA6-5AE9-192A-16F7998223CE}"/>
              </a:ext>
            </a:extLst>
          </xdr:cNvPr>
          <xdr:cNvGrpSpPr>
            <a:grpSpLocks/>
          </xdr:cNvGrpSpPr>
        </xdr:nvGrpSpPr>
        <xdr:grpSpPr bwMode="auto">
          <a:xfrm rot="2532194">
            <a:off x="7630964" y="2431810"/>
            <a:ext cx="1513684" cy="1153091"/>
            <a:chOff x="3137575" y="1765546"/>
            <a:chExt cx="1217361" cy="1153091"/>
          </a:xfrm>
        </xdr:grpSpPr>
        <xdr:sp macro="" textlink="">
          <xdr:nvSpPr>
            <xdr:cNvPr id="142" name="TextBox 70">
              <a:extLst>
                <a:ext uri="{FF2B5EF4-FFF2-40B4-BE49-F238E27FC236}">
                  <a16:creationId xmlns:a16="http://schemas.microsoft.com/office/drawing/2014/main" id="{3E9CCD71-F523-6B9F-10A1-F794C6D170CB}"/>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43" name="TextBox 121">
              <a:hlinkClick xmlns:r="http://schemas.openxmlformats.org/officeDocument/2006/relationships" r:id="rId12"/>
              <a:extLst>
                <a:ext uri="{FF2B5EF4-FFF2-40B4-BE49-F238E27FC236}">
                  <a16:creationId xmlns:a16="http://schemas.microsoft.com/office/drawing/2014/main" id="{A8ED6109-FF7F-8858-72C3-F2B95C9EB73C}"/>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44" name="Straight Connector 72">
              <a:extLst>
                <a:ext uri="{FF2B5EF4-FFF2-40B4-BE49-F238E27FC236}">
                  <a16:creationId xmlns:a16="http://schemas.microsoft.com/office/drawing/2014/main" id="{7B858AEA-5D82-ADBE-63F5-16F0A37B983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145" name="Grupo 164">
          <a:hlinkClick xmlns:r="http://schemas.openxmlformats.org/officeDocument/2006/relationships" r:id="rId4"/>
          <a:extLst>
            <a:ext uri="{FF2B5EF4-FFF2-40B4-BE49-F238E27FC236}">
              <a16:creationId xmlns:a16="http://schemas.microsoft.com/office/drawing/2014/main" id="{505ED212-B2E2-4402-9BD7-2BB045F83A53}"/>
            </a:ext>
          </a:extLst>
        </xdr:cNvPr>
        <xdr:cNvGrpSpPr>
          <a:grpSpLocks/>
        </xdr:cNvGrpSpPr>
      </xdr:nvGrpSpPr>
      <xdr:grpSpPr bwMode="auto">
        <a:xfrm>
          <a:off x="8039100" y="6158865"/>
          <a:ext cx="1899285" cy="1781175"/>
          <a:chOff x="7735216" y="6954800"/>
          <a:chExt cx="1843445" cy="1855276"/>
        </a:xfrm>
      </xdr:grpSpPr>
      <xdr:sp macro="" textlink="">
        <xdr:nvSpPr>
          <xdr:cNvPr id="146" name="Pentágono regular 165">
            <a:extLst>
              <a:ext uri="{FF2B5EF4-FFF2-40B4-BE49-F238E27FC236}">
                <a16:creationId xmlns:a16="http://schemas.microsoft.com/office/drawing/2014/main" id="{026D5429-1AAF-CED9-E0D4-E62CEA8EC4F6}"/>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7" name="Group 69">
            <a:extLst>
              <a:ext uri="{FF2B5EF4-FFF2-40B4-BE49-F238E27FC236}">
                <a16:creationId xmlns:a16="http://schemas.microsoft.com/office/drawing/2014/main" id="{92BC3FE2-2ADB-C6DF-FE44-6F709B206725}"/>
              </a:ext>
            </a:extLst>
          </xdr:cNvPr>
          <xdr:cNvGrpSpPr>
            <a:grpSpLocks/>
          </xdr:cNvGrpSpPr>
        </xdr:nvGrpSpPr>
        <xdr:grpSpPr bwMode="auto">
          <a:xfrm rot="-3105619">
            <a:off x="8072255" y="7170196"/>
            <a:ext cx="1087452" cy="1761529"/>
            <a:chOff x="3258444" y="1656423"/>
            <a:chExt cx="874569" cy="1761529"/>
          </a:xfrm>
        </xdr:grpSpPr>
        <xdr:sp macro="" textlink="">
          <xdr:nvSpPr>
            <xdr:cNvPr id="148" name="TextBox 70">
              <a:extLst>
                <a:ext uri="{FF2B5EF4-FFF2-40B4-BE49-F238E27FC236}">
                  <a16:creationId xmlns:a16="http://schemas.microsoft.com/office/drawing/2014/main" id="{BEA394E4-2D39-794B-9E26-607ACF160DEC}"/>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49" name="TextBox 121">
              <a:hlinkClick xmlns:r="http://schemas.openxmlformats.org/officeDocument/2006/relationships" r:id="rId13"/>
              <a:extLst>
                <a:ext uri="{FF2B5EF4-FFF2-40B4-BE49-F238E27FC236}">
                  <a16:creationId xmlns:a16="http://schemas.microsoft.com/office/drawing/2014/main" id="{05BDB1C8-A023-17A3-57DE-AC54E73D0412}"/>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50" name="Straight Connector 72">
              <a:extLst>
                <a:ext uri="{FF2B5EF4-FFF2-40B4-BE49-F238E27FC236}">
                  <a16:creationId xmlns:a16="http://schemas.microsoft.com/office/drawing/2014/main" id="{2BBA0122-AADE-DB19-6111-6BC5EDB6C99E}"/>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151" name="Grupo 170">
          <a:hlinkClick xmlns:r="http://schemas.openxmlformats.org/officeDocument/2006/relationships" r:id="rId4"/>
          <a:extLst>
            <a:ext uri="{FF2B5EF4-FFF2-40B4-BE49-F238E27FC236}">
              <a16:creationId xmlns:a16="http://schemas.microsoft.com/office/drawing/2014/main" id="{219780DA-CF86-47F9-888A-1AF8EC79A7CA}"/>
            </a:ext>
          </a:extLst>
        </xdr:cNvPr>
        <xdr:cNvGrpSpPr>
          <a:grpSpLocks/>
        </xdr:cNvGrpSpPr>
      </xdr:nvGrpSpPr>
      <xdr:grpSpPr bwMode="auto">
        <a:xfrm>
          <a:off x="3015615" y="7439025"/>
          <a:ext cx="1853565" cy="1752600"/>
          <a:chOff x="2857500" y="8273143"/>
          <a:chExt cx="1855276" cy="1833848"/>
        </a:xfrm>
      </xdr:grpSpPr>
      <xdr:sp macro="" textlink="">
        <xdr:nvSpPr>
          <xdr:cNvPr id="152" name="Pentágono regular 171">
            <a:extLst>
              <a:ext uri="{FF2B5EF4-FFF2-40B4-BE49-F238E27FC236}">
                <a16:creationId xmlns:a16="http://schemas.microsoft.com/office/drawing/2014/main" id="{640744D0-DF91-6A8A-3EE4-DBB9B4B1A333}"/>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3" name="Group 69">
            <a:extLst>
              <a:ext uri="{FF2B5EF4-FFF2-40B4-BE49-F238E27FC236}">
                <a16:creationId xmlns:a16="http://schemas.microsoft.com/office/drawing/2014/main" id="{1CDD75B8-B4AB-27AE-6E16-E4F34F425C0B}"/>
              </a:ext>
            </a:extLst>
          </xdr:cNvPr>
          <xdr:cNvGrpSpPr>
            <a:grpSpLocks/>
          </xdr:cNvGrpSpPr>
        </xdr:nvGrpSpPr>
        <xdr:grpSpPr bwMode="auto">
          <a:xfrm rot="1957005">
            <a:off x="3186946" y="8400408"/>
            <a:ext cx="1499617" cy="764928"/>
            <a:chOff x="3069790" y="1710265"/>
            <a:chExt cx="1206048" cy="764928"/>
          </a:xfrm>
        </xdr:grpSpPr>
        <xdr:sp macro="" textlink="">
          <xdr:nvSpPr>
            <xdr:cNvPr id="154" name="TextBox 70">
              <a:extLst>
                <a:ext uri="{FF2B5EF4-FFF2-40B4-BE49-F238E27FC236}">
                  <a16:creationId xmlns:a16="http://schemas.microsoft.com/office/drawing/2014/main" id="{6434F273-6BD9-DDAB-9121-72C1FC6046FA}"/>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55" name="TextBox 121">
              <a:hlinkClick xmlns:r="http://schemas.openxmlformats.org/officeDocument/2006/relationships" r:id="rId14"/>
              <a:extLst>
                <a:ext uri="{FF2B5EF4-FFF2-40B4-BE49-F238E27FC236}">
                  <a16:creationId xmlns:a16="http://schemas.microsoft.com/office/drawing/2014/main" id="{A8DE478D-2A9C-7D49-156B-210E223060E2}"/>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56" name="Straight Connector 72">
              <a:extLst>
                <a:ext uri="{FF2B5EF4-FFF2-40B4-BE49-F238E27FC236}">
                  <a16:creationId xmlns:a16="http://schemas.microsoft.com/office/drawing/2014/main" id="{0D14B536-1955-B03D-0A73-294B6D17DFDC}"/>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157" name="Grupo 176">
          <a:hlinkClick xmlns:r="http://schemas.openxmlformats.org/officeDocument/2006/relationships" r:id="rId15"/>
          <a:extLst>
            <a:ext uri="{FF2B5EF4-FFF2-40B4-BE49-F238E27FC236}">
              <a16:creationId xmlns:a16="http://schemas.microsoft.com/office/drawing/2014/main" id="{A298D3A3-C522-4AEB-A424-0CB781AA95F4}"/>
            </a:ext>
          </a:extLst>
        </xdr:cNvPr>
        <xdr:cNvGrpSpPr>
          <a:grpSpLocks/>
        </xdr:cNvGrpSpPr>
      </xdr:nvGrpSpPr>
      <xdr:grpSpPr bwMode="auto">
        <a:xfrm>
          <a:off x="1737360" y="6168390"/>
          <a:ext cx="1889760" cy="1781175"/>
          <a:chOff x="1607901" y="6443503"/>
          <a:chExt cx="1833848" cy="1855276"/>
        </a:xfrm>
      </xdr:grpSpPr>
      <xdr:sp macro="" textlink="">
        <xdr:nvSpPr>
          <xdr:cNvPr id="158" name="Pentágono regular 177">
            <a:extLst>
              <a:ext uri="{FF2B5EF4-FFF2-40B4-BE49-F238E27FC236}">
                <a16:creationId xmlns:a16="http://schemas.microsoft.com/office/drawing/2014/main" id="{845647C5-9BDE-E7CE-C07E-7AEE77C11AD3}"/>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9" name="Group 69">
            <a:extLst>
              <a:ext uri="{FF2B5EF4-FFF2-40B4-BE49-F238E27FC236}">
                <a16:creationId xmlns:a16="http://schemas.microsoft.com/office/drawing/2014/main" id="{EE13DF2C-847F-C5DF-FB7F-C51CBC4415EA}"/>
              </a:ext>
            </a:extLst>
          </xdr:cNvPr>
          <xdr:cNvGrpSpPr>
            <a:grpSpLocks/>
          </xdr:cNvGrpSpPr>
        </xdr:nvGrpSpPr>
        <xdr:grpSpPr bwMode="auto">
          <a:xfrm rot="3681421">
            <a:off x="2202751" y="6329238"/>
            <a:ext cx="592219" cy="1499617"/>
            <a:chOff x="3291180" y="1713341"/>
            <a:chExt cx="476284" cy="1499617"/>
          </a:xfrm>
        </xdr:grpSpPr>
        <xdr:sp macro="" textlink="">
          <xdr:nvSpPr>
            <xdr:cNvPr id="160" name="TextBox 70">
              <a:extLst>
                <a:ext uri="{FF2B5EF4-FFF2-40B4-BE49-F238E27FC236}">
                  <a16:creationId xmlns:a16="http://schemas.microsoft.com/office/drawing/2014/main" id="{3B3F0891-BEF3-9D9E-3ADB-76B7341583C7}"/>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61" name="TextBox 121">
              <a:hlinkClick xmlns:r="http://schemas.openxmlformats.org/officeDocument/2006/relationships" r:id="rId15"/>
              <a:extLst>
                <a:ext uri="{FF2B5EF4-FFF2-40B4-BE49-F238E27FC236}">
                  <a16:creationId xmlns:a16="http://schemas.microsoft.com/office/drawing/2014/main" id="{EFB6952A-B787-0940-CF17-589FCCF73ABC}"/>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Programa</a:t>
              </a:r>
              <a:r>
                <a:rPr lang="en-US" sz="1300" b="1" kern="0" baseline="0">
                  <a:solidFill>
                    <a:schemeClr val="bg1"/>
                  </a:solidFill>
                  <a:latin typeface="Arial" pitchFamily="34" charset="0"/>
                  <a:cs typeface="Arial" pitchFamily="34" charset="0"/>
                </a:rPr>
                <a:t> de Transparencia y Ética Pública</a:t>
              </a:r>
              <a:endParaRPr lang="en-US" sz="1300" b="1" kern="0">
                <a:solidFill>
                  <a:schemeClr val="bg1"/>
                </a:solidFill>
                <a:latin typeface="Arial" pitchFamily="34" charset="0"/>
                <a:cs typeface="Arial" pitchFamily="34" charset="0"/>
              </a:endParaRPr>
            </a:p>
          </xdr:txBody>
        </xdr:sp>
        <xdr:cxnSp macro="">
          <xdr:nvCxnSpPr>
            <xdr:cNvPr id="162" name="Straight Connector 72">
              <a:extLst>
                <a:ext uri="{FF2B5EF4-FFF2-40B4-BE49-F238E27FC236}">
                  <a16:creationId xmlns:a16="http://schemas.microsoft.com/office/drawing/2014/main" id="{338AE8EB-C413-A677-4B34-62F7D2A82CA3}"/>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163" name="Grupo 103">
          <a:hlinkClick xmlns:r="http://schemas.openxmlformats.org/officeDocument/2006/relationships" r:id="rId16"/>
          <a:extLst>
            <a:ext uri="{FF2B5EF4-FFF2-40B4-BE49-F238E27FC236}">
              <a16:creationId xmlns:a16="http://schemas.microsoft.com/office/drawing/2014/main" id="{1EC98B22-20F4-47C1-9328-7F4BD4B13381}"/>
            </a:ext>
          </a:extLst>
        </xdr:cNvPr>
        <xdr:cNvGrpSpPr>
          <a:grpSpLocks/>
        </xdr:cNvGrpSpPr>
      </xdr:nvGrpSpPr>
      <xdr:grpSpPr bwMode="auto">
        <a:xfrm>
          <a:off x="4133850" y="596265"/>
          <a:ext cx="1918335" cy="1769745"/>
          <a:chOff x="3983124" y="1143000"/>
          <a:chExt cx="1855276" cy="1833846"/>
        </a:xfrm>
      </xdr:grpSpPr>
      <xdr:sp macro="" textlink="">
        <xdr:nvSpPr>
          <xdr:cNvPr id="164" name="Pentágono regular 104">
            <a:extLst>
              <a:ext uri="{FF2B5EF4-FFF2-40B4-BE49-F238E27FC236}">
                <a16:creationId xmlns:a16="http://schemas.microsoft.com/office/drawing/2014/main" id="{9C8243D6-0BF1-5C1A-171B-09F5F1111DE2}"/>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65" name="Group 69">
            <a:extLst>
              <a:ext uri="{FF2B5EF4-FFF2-40B4-BE49-F238E27FC236}">
                <a16:creationId xmlns:a16="http://schemas.microsoft.com/office/drawing/2014/main" id="{B5138CCE-BD1B-7C3D-0B39-E6B62BC1C9A3}"/>
              </a:ext>
            </a:extLst>
          </xdr:cNvPr>
          <xdr:cNvGrpSpPr>
            <a:grpSpLocks/>
          </xdr:cNvGrpSpPr>
        </xdr:nvGrpSpPr>
        <xdr:grpSpPr bwMode="auto">
          <a:xfrm>
            <a:off x="4297094" y="1390048"/>
            <a:ext cx="1208308" cy="938984"/>
            <a:chOff x="3160155" y="1656620"/>
            <a:chExt cx="1208308" cy="938984"/>
          </a:xfrm>
        </xdr:grpSpPr>
        <xdr:sp macro="" textlink="">
          <xdr:nvSpPr>
            <xdr:cNvPr id="166" name="TextBox 70">
              <a:extLst>
                <a:ext uri="{FF2B5EF4-FFF2-40B4-BE49-F238E27FC236}">
                  <a16:creationId xmlns:a16="http://schemas.microsoft.com/office/drawing/2014/main" id="{A139BDB1-E73C-CC9F-9BB9-335780CC251E}"/>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67" name="TextBox 121">
              <a:hlinkClick xmlns:r="http://schemas.openxmlformats.org/officeDocument/2006/relationships" r:id="rId17"/>
              <a:extLst>
                <a:ext uri="{FF2B5EF4-FFF2-40B4-BE49-F238E27FC236}">
                  <a16:creationId xmlns:a16="http://schemas.microsoft.com/office/drawing/2014/main" id="{4C6EB64A-C026-4E7E-8696-AA88AF0120E5}"/>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
          <xdr:nvCxnSpPr>
            <xdr:cNvPr id="168" name="Straight Connector 72">
              <a:extLst>
                <a:ext uri="{FF2B5EF4-FFF2-40B4-BE49-F238E27FC236}">
                  <a16:creationId xmlns:a16="http://schemas.microsoft.com/office/drawing/2014/main" id="{F57FE1E8-1C01-37C0-1B1D-FABF7BE0CB0E}"/>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6</xdr:col>
      <xdr:colOff>213360</xdr:colOff>
      <xdr:row>33</xdr:row>
      <xdr:rowOff>121920</xdr:rowOff>
    </xdr:from>
    <xdr:to>
      <xdr:col>8</xdr:col>
      <xdr:colOff>309245</xdr:colOff>
      <xdr:row>36</xdr:row>
      <xdr:rowOff>113030</xdr:rowOff>
    </xdr:to>
    <xdr:pic>
      <xdr:nvPicPr>
        <xdr:cNvPr id="170" name="Imagen 169" descr="Logotipo&#10;&#10;Descripción generada automáticamente con confianza media">
          <a:extLst>
            <a:ext uri="{FF2B5EF4-FFF2-40B4-BE49-F238E27FC236}">
              <a16:creationId xmlns:a16="http://schemas.microsoft.com/office/drawing/2014/main" id="{7D35A0FE-802A-EEF6-C4F0-21E82067AB9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68240" y="6156960"/>
          <a:ext cx="1680845" cy="539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1</xdr:row>
      <xdr:rowOff>44825</xdr:rowOff>
    </xdr:from>
    <xdr:to>
      <xdr:col>0</xdr:col>
      <xdr:colOff>171450</xdr:colOff>
      <xdr:row>7</xdr:row>
      <xdr:rowOff>72443</xdr:rowOff>
    </xdr:to>
    <xdr:pic>
      <xdr:nvPicPr>
        <xdr:cNvPr id="42" name="52 Imagen">
          <a:extLst>
            <a:ext uri="{FF2B5EF4-FFF2-40B4-BE49-F238E27FC236}">
              <a16:creationId xmlns:a16="http://schemas.microsoft.com/office/drawing/2014/main" id="{B2DE11C6-7DBF-4385-AA87-292B0C5A1D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12489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715235</xdr:rowOff>
    </xdr:to>
    <xdr:pic>
      <xdr:nvPicPr>
        <xdr:cNvPr id="43" name="Imagen 42">
          <a:extLst>
            <a:ext uri="{FF2B5EF4-FFF2-40B4-BE49-F238E27FC236}">
              <a16:creationId xmlns:a16="http://schemas.microsoft.com/office/drawing/2014/main" id="{0D3C2184-07C9-4DFF-8A71-6D4615F0BAFB}"/>
            </a:ext>
          </a:extLst>
        </xdr:cNvPr>
        <xdr:cNvPicPr>
          <a:picLocks noChangeAspect="1"/>
        </xdr:cNvPicPr>
      </xdr:nvPicPr>
      <xdr:blipFill>
        <a:blip xmlns:r="http://schemas.openxmlformats.org/officeDocument/2006/relationships" r:embed="rId2"/>
        <a:stretch>
          <a:fillRect/>
        </a:stretch>
      </xdr:blipFill>
      <xdr:spPr>
        <a:xfrm>
          <a:off x="9560242" y="5547360"/>
          <a:ext cx="0" cy="1771558"/>
        </a:xfrm>
        <a:prstGeom prst="rect">
          <a:avLst/>
        </a:prstGeom>
      </xdr:spPr>
    </xdr:pic>
    <xdr:clientData/>
  </xdr:twoCellAnchor>
  <xdr:twoCellAnchor>
    <xdr:from>
      <xdr:col>10</xdr:col>
      <xdr:colOff>196219</xdr:colOff>
      <xdr:row>12</xdr:row>
      <xdr:rowOff>3929674</xdr:rowOff>
    </xdr:from>
    <xdr:to>
      <xdr:col>11</xdr:col>
      <xdr:colOff>11201</xdr:colOff>
      <xdr:row>12</xdr:row>
      <xdr:rowOff>3974685</xdr:rowOff>
    </xdr:to>
    <xdr:sp macro="" textlink="">
      <xdr:nvSpPr>
        <xdr:cNvPr id="44" name="TextBox 54">
          <a:extLst>
            <a:ext uri="{FF2B5EF4-FFF2-40B4-BE49-F238E27FC236}">
              <a16:creationId xmlns:a16="http://schemas.microsoft.com/office/drawing/2014/main" id="{8D09F721-1250-4504-8E0F-F351718B9CA3}"/>
            </a:ext>
          </a:extLst>
        </xdr:cNvPr>
        <xdr:cNvSpPr txBox="1"/>
      </xdr:nvSpPr>
      <xdr:spPr>
        <a:xfrm>
          <a:off x="11710039" y="9477034"/>
          <a:ext cx="85130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45" name="Straight Connector 64">
          <a:extLst>
            <a:ext uri="{FF2B5EF4-FFF2-40B4-BE49-F238E27FC236}">
              <a16:creationId xmlns:a16="http://schemas.microsoft.com/office/drawing/2014/main" id="{E6321DEF-B6C7-4AEA-8424-B2DFF7F9BB9D}"/>
            </a:ext>
          </a:extLst>
        </xdr:cNvPr>
        <xdr:cNvCxnSpPr/>
      </xdr:nvCxnSpPr>
      <xdr:spPr>
        <a:xfrm>
          <a:off x="2647950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367010</xdr:colOff>
      <xdr:row>12</xdr:row>
      <xdr:rowOff>317799</xdr:rowOff>
    </xdr:from>
    <xdr:to>
      <xdr:col>17</xdr:col>
      <xdr:colOff>714260</xdr:colOff>
      <xdr:row>12</xdr:row>
      <xdr:rowOff>317799</xdr:rowOff>
    </xdr:to>
    <xdr:cxnSp macro="">
      <xdr:nvCxnSpPr>
        <xdr:cNvPr id="46" name="Straight Connector 64">
          <a:extLst>
            <a:ext uri="{FF2B5EF4-FFF2-40B4-BE49-F238E27FC236}">
              <a16:creationId xmlns:a16="http://schemas.microsoft.com/office/drawing/2014/main" id="{953BBBB0-DD49-4F07-AC63-3EA02E4B4395}"/>
            </a:ext>
          </a:extLst>
        </xdr:cNvPr>
        <xdr:cNvCxnSpPr/>
      </xdr:nvCxnSpPr>
      <xdr:spPr>
        <a:xfrm>
          <a:off x="17641550" y="5865159"/>
          <a:ext cx="126927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47" name="Straight Connector 64">
          <a:extLst>
            <a:ext uri="{FF2B5EF4-FFF2-40B4-BE49-F238E27FC236}">
              <a16:creationId xmlns:a16="http://schemas.microsoft.com/office/drawing/2014/main" id="{E06A88AA-1679-4438-8A64-297CB3030DF7}"/>
            </a:ext>
          </a:extLst>
        </xdr:cNvPr>
        <xdr:cNvCxnSpPr/>
      </xdr:nvCxnSpPr>
      <xdr:spPr>
        <a:xfrm flipV="1">
          <a:off x="1879217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965200</xdr:colOff>
      <xdr:row>12</xdr:row>
      <xdr:rowOff>4445000</xdr:rowOff>
    </xdr:from>
    <xdr:to>
      <xdr:col>11</xdr:col>
      <xdr:colOff>6176</xdr:colOff>
      <xdr:row>12</xdr:row>
      <xdr:rowOff>4453559</xdr:rowOff>
    </xdr:to>
    <xdr:cxnSp macro="">
      <xdr:nvCxnSpPr>
        <xdr:cNvPr id="48" name="Straight Connector 51">
          <a:extLst>
            <a:ext uri="{FF2B5EF4-FFF2-40B4-BE49-F238E27FC236}">
              <a16:creationId xmlns:a16="http://schemas.microsoft.com/office/drawing/2014/main" id="{399C0E23-FC69-4267-BE23-1F496017654A}"/>
            </a:ext>
          </a:extLst>
        </xdr:cNvPr>
        <xdr:cNvCxnSpPr/>
      </xdr:nvCxnSpPr>
      <xdr:spPr>
        <a:xfrm flipV="1">
          <a:off x="11442700" y="9992360"/>
          <a:ext cx="111361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7</xdr:row>
      <xdr:rowOff>141023</xdr:rowOff>
    </xdr:to>
    <xdr:pic>
      <xdr:nvPicPr>
        <xdr:cNvPr id="83" name="52 Imagen">
          <a:extLst>
            <a:ext uri="{FF2B5EF4-FFF2-40B4-BE49-F238E27FC236}">
              <a16:creationId xmlns:a16="http://schemas.microsoft.com/office/drawing/2014/main" id="{F463BA1C-5F6A-4D26-8051-B4FB8AB05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819058</xdr:rowOff>
    </xdr:to>
    <xdr:pic>
      <xdr:nvPicPr>
        <xdr:cNvPr id="84" name="Imagen 83">
          <a:extLst>
            <a:ext uri="{FF2B5EF4-FFF2-40B4-BE49-F238E27FC236}">
              <a16:creationId xmlns:a16="http://schemas.microsoft.com/office/drawing/2014/main" id="{AD4D30BC-A6D7-4303-83DB-AF635086358E}"/>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8</xdr:col>
      <xdr:colOff>362907</xdr:colOff>
      <xdr:row>12</xdr:row>
      <xdr:rowOff>4143987</xdr:rowOff>
    </xdr:from>
    <xdr:to>
      <xdr:col>9</xdr:col>
      <xdr:colOff>177889</xdr:colOff>
      <xdr:row>12</xdr:row>
      <xdr:rowOff>4188998</xdr:rowOff>
    </xdr:to>
    <xdr:sp macro="" textlink="">
      <xdr:nvSpPr>
        <xdr:cNvPr id="85" name="TextBox 54">
          <a:extLst>
            <a:ext uri="{FF2B5EF4-FFF2-40B4-BE49-F238E27FC236}">
              <a16:creationId xmlns:a16="http://schemas.microsoft.com/office/drawing/2014/main" id="{1EE87CCF-7F07-4310-AFD4-B93E5732526A}"/>
            </a:ext>
          </a:extLst>
        </xdr:cNvPr>
        <xdr:cNvSpPr txBox="1"/>
      </xdr:nvSpPr>
      <xdr:spPr>
        <a:xfrm>
          <a:off x="10173657" y="9739925"/>
          <a:ext cx="86273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86" name="Straight Connector 64">
          <a:extLst>
            <a:ext uri="{FF2B5EF4-FFF2-40B4-BE49-F238E27FC236}">
              <a16:creationId xmlns:a16="http://schemas.microsoft.com/office/drawing/2014/main" id="{F7DAD79E-7CEE-4B0C-A1A7-FFE8B2805070}"/>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62210</xdr:colOff>
      <xdr:row>12</xdr:row>
      <xdr:rowOff>553326</xdr:rowOff>
    </xdr:from>
    <xdr:to>
      <xdr:col>16</xdr:col>
      <xdr:colOff>409461</xdr:colOff>
      <xdr:row>12</xdr:row>
      <xdr:rowOff>553326</xdr:rowOff>
    </xdr:to>
    <xdr:cxnSp macro="">
      <xdr:nvCxnSpPr>
        <xdr:cNvPr id="87" name="Straight Connector 64">
          <a:extLst>
            <a:ext uri="{FF2B5EF4-FFF2-40B4-BE49-F238E27FC236}">
              <a16:creationId xmlns:a16="http://schemas.microsoft.com/office/drawing/2014/main" id="{FFE0AB72-F86D-48B2-BF75-6F64FFCB70E6}"/>
            </a:ext>
          </a:extLst>
        </xdr:cNvPr>
        <xdr:cNvCxnSpPr/>
      </xdr:nvCxnSpPr>
      <xdr:spPr>
        <a:xfrm>
          <a:off x="16840065" y="6108999"/>
          <a:ext cx="127550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88" name="Straight Connector 64">
          <a:extLst>
            <a:ext uri="{FF2B5EF4-FFF2-40B4-BE49-F238E27FC236}">
              <a16:creationId xmlns:a16="http://schemas.microsoft.com/office/drawing/2014/main" id="{D2315844-6ADC-422C-A5FA-A95C7B09B371}"/>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274637</xdr:colOff>
      <xdr:row>12</xdr:row>
      <xdr:rowOff>4730750</xdr:rowOff>
    </xdr:from>
    <xdr:to>
      <xdr:col>9</xdr:col>
      <xdr:colOff>363363</xdr:colOff>
      <xdr:row>12</xdr:row>
      <xdr:rowOff>4739309</xdr:rowOff>
    </xdr:to>
    <xdr:cxnSp macro="">
      <xdr:nvCxnSpPr>
        <xdr:cNvPr id="89" name="Straight Connector 51">
          <a:extLst>
            <a:ext uri="{FF2B5EF4-FFF2-40B4-BE49-F238E27FC236}">
              <a16:creationId xmlns:a16="http://schemas.microsoft.com/office/drawing/2014/main" id="{8567FEAF-C4BB-458F-AE5B-C2CF47EFEE23}"/>
            </a:ext>
          </a:extLst>
        </xdr:cNvPr>
        <xdr:cNvCxnSpPr/>
      </xdr:nvCxnSpPr>
      <xdr:spPr>
        <a:xfrm flipV="1">
          <a:off x="10085387" y="10326688"/>
          <a:ext cx="113647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7</xdr:row>
      <xdr:rowOff>141023</xdr:rowOff>
    </xdr:to>
    <xdr:pic>
      <xdr:nvPicPr>
        <xdr:cNvPr id="90" name="52 Imagen">
          <a:extLst>
            <a:ext uri="{FF2B5EF4-FFF2-40B4-BE49-F238E27FC236}">
              <a16:creationId xmlns:a16="http://schemas.microsoft.com/office/drawing/2014/main" id="{270218A0-FD5D-4CA7-A492-280D89F2F8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819058</xdr:rowOff>
    </xdr:to>
    <xdr:pic>
      <xdr:nvPicPr>
        <xdr:cNvPr id="91" name="Imagen 90">
          <a:extLst>
            <a:ext uri="{FF2B5EF4-FFF2-40B4-BE49-F238E27FC236}">
              <a16:creationId xmlns:a16="http://schemas.microsoft.com/office/drawing/2014/main" id="{D394B5AA-5FEC-48D5-BD54-330182BC8BD6}"/>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24</xdr:col>
      <xdr:colOff>0</xdr:colOff>
      <xdr:row>12</xdr:row>
      <xdr:rowOff>3260329</xdr:rowOff>
    </xdr:from>
    <xdr:to>
      <xdr:col>24</xdr:col>
      <xdr:colOff>646953</xdr:colOff>
      <xdr:row>12</xdr:row>
      <xdr:rowOff>3260329</xdr:rowOff>
    </xdr:to>
    <xdr:cxnSp macro="">
      <xdr:nvCxnSpPr>
        <xdr:cNvPr id="93" name="Straight Connector 64">
          <a:extLst>
            <a:ext uri="{FF2B5EF4-FFF2-40B4-BE49-F238E27FC236}">
              <a16:creationId xmlns:a16="http://schemas.microsoft.com/office/drawing/2014/main" id="{990DF5BF-72D5-4618-ADCF-E4C84FCC4AFA}"/>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95" name="Straight Connector 64">
          <a:extLst>
            <a:ext uri="{FF2B5EF4-FFF2-40B4-BE49-F238E27FC236}">
              <a16:creationId xmlns:a16="http://schemas.microsoft.com/office/drawing/2014/main" id="{C97E6267-46D7-4DBE-8108-ECA368849EE9}"/>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431800</xdr:colOff>
      <xdr:row>1</xdr:row>
      <xdr:rowOff>76200</xdr:rowOff>
    </xdr:from>
    <xdr:to>
      <xdr:col>2</xdr:col>
      <xdr:colOff>831849</xdr:colOff>
      <xdr:row>4</xdr:row>
      <xdr:rowOff>201209</xdr:rowOff>
    </xdr:to>
    <xdr:pic>
      <xdr:nvPicPr>
        <xdr:cNvPr id="2" name="Imagen 1" descr="Logotipo&#10;&#10;Descripción generada automáticamente con confianza media">
          <a:extLst>
            <a:ext uri="{FF2B5EF4-FFF2-40B4-BE49-F238E27FC236}">
              <a16:creationId xmlns:a16="http://schemas.microsoft.com/office/drawing/2014/main" id="{299B08FD-7730-494B-BC10-830C9CDDE2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1800" y="254000"/>
          <a:ext cx="2762249" cy="887009"/>
        </a:xfrm>
        <a:prstGeom prst="rect">
          <a:avLst/>
        </a:prstGeom>
        <a:noFill/>
        <a:ln>
          <a:noFill/>
        </a:ln>
      </xdr:spPr>
    </xdr:pic>
    <xdr:clientData/>
  </xdr:twoCellAnchor>
  <xdr:twoCellAnchor editAs="oneCell">
    <xdr:from>
      <xdr:col>4</xdr:col>
      <xdr:colOff>1041400</xdr:colOff>
      <xdr:row>11</xdr:row>
      <xdr:rowOff>457199</xdr:rowOff>
    </xdr:from>
    <xdr:to>
      <xdr:col>20</xdr:col>
      <xdr:colOff>177800</xdr:colOff>
      <xdr:row>13</xdr:row>
      <xdr:rowOff>4510712</xdr:rowOff>
    </xdr:to>
    <xdr:pic>
      <xdr:nvPicPr>
        <xdr:cNvPr id="3" name="Imagen 2">
          <a:extLst>
            <a:ext uri="{FF2B5EF4-FFF2-40B4-BE49-F238E27FC236}">
              <a16:creationId xmlns:a16="http://schemas.microsoft.com/office/drawing/2014/main" id="{B032F7A6-F7DB-AD41-E2A3-F9308D6576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799" b="799"/>
        <a:stretch/>
      </xdr:blipFill>
      <xdr:spPr>
        <a:xfrm>
          <a:off x="6197600" y="2870199"/>
          <a:ext cx="17373600" cy="124863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140970</xdr:colOff>
      <xdr:row>4</xdr:row>
      <xdr:rowOff>108585</xdr:rowOff>
    </xdr:from>
    <xdr:to>
      <xdr:col>3</xdr:col>
      <xdr:colOff>1470231</xdr:colOff>
      <xdr:row>29</xdr:row>
      <xdr:rowOff>91652</xdr:rowOff>
    </xdr:to>
    <xdr:pic>
      <xdr:nvPicPr>
        <xdr:cNvPr id="2" name="1 Imagen">
          <a:extLst>
            <a:ext uri="{FF2B5EF4-FFF2-40B4-BE49-F238E27FC236}">
              <a16:creationId xmlns:a16="http://schemas.microsoft.com/office/drawing/2014/main" id="{6AC36F93-FCCA-449E-8EF6-FBD87836E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970" y="1114425"/>
          <a:ext cx="4810512" cy="4555067"/>
        </a:xfrm>
        <a:prstGeom prst="rect">
          <a:avLst/>
        </a:prstGeom>
      </xdr:spPr>
    </xdr:pic>
    <xdr:clientData/>
  </xdr:twoCellAnchor>
  <xdr:twoCellAnchor editAs="oneCell">
    <xdr:from>
      <xdr:col>0</xdr:col>
      <xdr:colOff>717007</xdr:colOff>
      <xdr:row>0</xdr:row>
      <xdr:rowOff>21771</xdr:rowOff>
    </xdr:from>
    <xdr:to>
      <xdr:col>2</xdr:col>
      <xdr:colOff>696687</xdr:colOff>
      <xdr:row>3</xdr:row>
      <xdr:rowOff>124088</xdr:rowOff>
    </xdr:to>
    <xdr:pic>
      <xdr:nvPicPr>
        <xdr:cNvPr id="3" name="Imagen 2" descr="Logotipo&#10;&#10;Descripción generada automáticamente con confianza media">
          <a:extLst>
            <a:ext uri="{FF2B5EF4-FFF2-40B4-BE49-F238E27FC236}">
              <a16:creationId xmlns:a16="http://schemas.microsoft.com/office/drawing/2014/main" id="{D5E515AC-A4BD-4C4B-8F46-04CFA6F2EA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007" y="21771"/>
          <a:ext cx="1568994" cy="657488"/>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986119" y="1185583"/>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584200</xdr:colOff>
      <xdr:row>0</xdr:row>
      <xdr:rowOff>76200</xdr:rowOff>
    </xdr:from>
    <xdr:to>
      <xdr:col>2</xdr:col>
      <xdr:colOff>654049</xdr:colOff>
      <xdr:row>3</xdr:row>
      <xdr:rowOff>201209</xdr:rowOff>
    </xdr:to>
    <xdr:pic>
      <xdr:nvPicPr>
        <xdr:cNvPr id="7" name="Imagen 6" descr="Logotipo&#10;&#10;Descripción generada automáticamente con confianza media">
          <a:extLst>
            <a:ext uri="{FF2B5EF4-FFF2-40B4-BE49-F238E27FC236}">
              <a16:creationId xmlns:a16="http://schemas.microsoft.com/office/drawing/2014/main" id="{3C014A6C-1B97-4624-B70A-1DAA0FCA1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76200"/>
          <a:ext cx="2762249" cy="88700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3" name="1 Rectángulo redondeado">
          <a:extLst>
            <a:ext uri="{FF2B5EF4-FFF2-40B4-BE49-F238E27FC236}">
              <a16:creationId xmlns:a16="http://schemas.microsoft.com/office/drawing/2014/main" id="{0DD9732B-AFE3-47F7-8BD1-7A5DD9CE6656}"/>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6" name="3 Rectángulo redondeado">
          <a:extLst>
            <a:ext uri="{FF2B5EF4-FFF2-40B4-BE49-F238E27FC236}">
              <a16:creationId xmlns:a16="http://schemas.microsoft.com/office/drawing/2014/main" id="{B11C6CF9-7451-4883-9B66-20048BE8CB83}"/>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8" name="4 Rectángulo redondeado">
          <a:extLst>
            <a:ext uri="{FF2B5EF4-FFF2-40B4-BE49-F238E27FC236}">
              <a16:creationId xmlns:a16="http://schemas.microsoft.com/office/drawing/2014/main" id="{DDC48BCE-85FD-4E04-811E-E25D175EA83E}"/>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584200</xdr:colOff>
      <xdr:row>0</xdr:row>
      <xdr:rowOff>76200</xdr:rowOff>
    </xdr:from>
    <xdr:to>
      <xdr:col>2</xdr:col>
      <xdr:colOff>654049</xdr:colOff>
      <xdr:row>3</xdr:row>
      <xdr:rowOff>201209</xdr:rowOff>
    </xdr:to>
    <xdr:pic>
      <xdr:nvPicPr>
        <xdr:cNvPr id="9" name="Imagen 8" descr="Logotipo&#10;&#10;Descripción generada automáticamente con confianza media">
          <a:extLst>
            <a:ext uri="{FF2B5EF4-FFF2-40B4-BE49-F238E27FC236}">
              <a16:creationId xmlns:a16="http://schemas.microsoft.com/office/drawing/2014/main" id="{02895C08-7932-4647-A696-17E609E2F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76200"/>
          <a:ext cx="2736849" cy="87938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986119" y="1185583"/>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C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472440</xdr:colOff>
      <xdr:row>0</xdr:row>
      <xdr:rowOff>30480</xdr:rowOff>
    </xdr:from>
    <xdr:to>
      <xdr:col>2</xdr:col>
      <xdr:colOff>552449</xdr:colOff>
      <xdr:row>3</xdr:row>
      <xdr:rowOff>140249</xdr:rowOff>
    </xdr:to>
    <xdr:pic>
      <xdr:nvPicPr>
        <xdr:cNvPr id="6" name="Imagen 5" descr="Logotipo&#10;&#10;Descripción generada automáticamente con confianza media">
          <a:extLst>
            <a:ext uri="{FF2B5EF4-FFF2-40B4-BE49-F238E27FC236}">
              <a16:creationId xmlns:a16="http://schemas.microsoft.com/office/drawing/2014/main" id="{DCAA663E-A395-4B7F-A342-98D642098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30480"/>
          <a:ext cx="2762249" cy="88700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3" name="1 Rectángulo redondeado">
          <a:extLst>
            <a:ext uri="{FF2B5EF4-FFF2-40B4-BE49-F238E27FC236}">
              <a16:creationId xmlns:a16="http://schemas.microsoft.com/office/drawing/2014/main" id="{59FDB612-8734-4D4D-9AC9-10C0CC4A0569}"/>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7" name="3 Rectángulo redondeado">
          <a:extLst>
            <a:ext uri="{FF2B5EF4-FFF2-40B4-BE49-F238E27FC236}">
              <a16:creationId xmlns:a16="http://schemas.microsoft.com/office/drawing/2014/main" id="{146D823F-EEA1-40FA-8E9F-519A6018F030}"/>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8" name="4 Rectángulo redondeado">
          <a:extLst>
            <a:ext uri="{FF2B5EF4-FFF2-40B4-BE49-F238E27FC236}">
              <a16:creationId xmlns:a16="http://schemas.microsoft.com/office/drawing/2014/main" id="{379BAFEF-3FBC-46C7-B80B-D7CCA125EFEE}"/>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472440</xdr:colOff>
      <xdr:row>0</xdr:row>
      <xdr:rowOff>30480</xdr:rowOff>
    </xdr:from>
    <xdr:to>
      <xdr:col>2</xdr:col>
      <xdr:colOff>552449</xdr:colOff>
      <xdr:row>3</xdr:row>
      <xdr:rowOff>140249</xdr:rowOff>
    </xdr:to>
    <xdr:pic>
      <xdr:nvPicPr>
        <xdr:cNvPr id="9" name="Imagen 8" descr="Logotipo&#10;&#10;Descripción generada automáticamente con confianza media">
          <a:extLst>
            <a:ext uri="{FF2B5EF4-FFF2-40B4-BE49-F238E27FC236}">
              <a16:creationId xmlns:a16="http://schemas.microsoft.com/office/drawing/2014/main" id="{0900CE21-E999-44D0-AEBE-5EA8D0CE6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30480"/>
          <a:ext cx="2747009" cy="86414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986119" y="1181101"/>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89646" y="170329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6" name="1 Rectángulo redondeado">
          <a:extLst>
            <a:ext uri="{FF2B5EF4-FFF2-40B4-BE49-F238E27FC236}">
              <a16:creationId xmlns:a16="http://schemas.microsoft.com/office/drawing/2014/main" id="{9909AB90-796F-4E9F-ABD7-94C409BEFD55}"/>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8" name="3 Rectángulo redondeado">
          <a:extLst>
            <a:ext uri="{FF2B5EF4-FFF2-40B4-BE49-F238E27FC236}">
              <a16:creationId xmlns:a16="http://schemas.microsoft.com/office/drawing/2014/main" id="{A087D80E-C4F1-4D28-8504-C1B2E8988C6C}"/>
            </a:ext>
          </a:extLst>
        </xdr:cNvPr>
        <xdr:cNvSpPr/>
      </xdr:nvSpPr>
      <xdr:spPr>
        <a:xfrm>
          <a:off x="986119" y="1185583"/>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9" name="4 Rectángulo redondeado">
          <a:extLst>
            <a:ext uri="{FF2B5EF4-FFF2-40B4-BE49-F238E27FC236}">
              <a16:creationId xmlns:a16="http://schemas.microsoft.com/office/drawing/2014/main" id="{FEA084A3-EFA3-41B7-B9B6-36A4A84A0B81}"/>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482600</xdr:colOff>
      <xdr:row>0</xdr:row>
      <xdr:rowOff>0</xdr:rowOff>
    </xdr:from>
    <xdr:to>
      <xdr:col>2</xdr:col>
      <xdr:colOff>562609</xdr:colOff>
      <xdr:row>3</xdr:row>
      <xdr:rowOff>109769</xdr:rowOff>
    </xdr:to>
    <xdr:pic>
      <xdr:nvPicPr>
        <xdr:cNvPr id="10" name="Imagen 9" descr="Logotipo&#10;&#10;Descripción generada automáticamente con confianza media">
          <a:extLst>
            <a:ext uri="{FF2B5EF4-FFF2-40B4-BE49-F238E27FC236}">
              <a16:creationId xmlns:a16="http://schemas.microsoft.com/office/drawing/2014/main" id="{78135199-8E89-4CFA-94DB-600D7436E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0"/>
          <a:ext cx="2772409" cy="87176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3" name="1 Rectángulo redondeado">
          <a:extLst>
            <a:ext uri="{FF2B5EF4-FFF2-40B4-BE49-F238E27FC236}">
              <a16:creationId xmlns:a16="http://schemas.microsoft.com/office/drawing/2014/main" id="{7D2D0F75-3817-4312-9B37-53B805FE3173}"/>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7" name="3 Rectángulo redondeado">
          <a:extLst>
            <a:ext uri="{FF2B5EF4-FFF2-40B4-BE49-F238E27FC236}">
              <a16:creationId xmlns:a16="http://schemas.microsoft.com/office/drawing/2014/main" id="{448B5654-AD9B-4944-BF51-EF75145FA09E}"/>
            </a:ext>
          </a:extLst>
        </xdr:cNvPr>
        <xdr:cNvSpPr/>
      </xdr:nvSpPr>
      <xdr:spPr>
        <a:xfrm>
          <a:off x="986119" y="1200823"/>
          <a:ext cx="170329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1" name="4 Rectángulo redondeado">
          <a:extLst>
            <a:ext uri="{FF2B5EF4-FFF2-40B4-BE49-F238E27FC236}">
              <a16:creationId xmlns:a16="http://schemas.microsoft.com/office/drawing/2014/main" id="{98E0E829-6909-41B5-B590-2135FFBBD93A}"/>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12" name="1 Rectángulo redondeado">
          <a:extLst>
            <a:ext uri="{FF2B5EF4-FFF2-40B4-BE49-F238E27FC236}">
              <a16:creationId xmlns:a16="http://schemas.microsoft.com/office/drawing/2014/main" id="{D2F04704-D63B-428F-A4A6-E22B7A7FEEB7}"/>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13" name="3 Rectángulo redondeado">
          <a:extLst>
            <a:ext uri="{FF2B5EF4-FFF2-40B4-BE49-F238E27FC236}">
              <a16:creationId xmlns:a16="http://schemas.microsoft.com/office/drawing/2014/main" id="{78579FA8-391E-4B58-941F-376D16713D45}"/>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4" name="4 Rectángulo redondeado">
          <a:extLst>
            <a:ext uri="{FF2B5EF4-FFF2-40B4-BE49-F238E27FC236}">
              <a16:creationId xmlns:a16="http://schemas.microsoft.com/office/drawing/2014/main" id="{1754EAC9-3D66-4F4B-AC6B-6A838BDC6C10}"/>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482600</xdr:colOff>
      <xdr:row>0</xdr:row>
      <xdr:rowOff>0</xdr:rowOff>
    </xdr:from>
    <xdr:to>
      <xdr:col>2</xdr:col>
      <xdr:colOff>562609</xdr:colOff>
      <xdr:row>3</xdr:row>
      <xdr:rowOff>109769</xdr:rowOff>
    </xdr:to>
    <xdr:pic>
      <xdr:nvPicPr>
        <xdr:cNvPr id="15" name="Imagen 14" descr="Logotipo&#10;&#10;Descripción generada automáticamente con confianza media">
          <a:extLst>
            <a:ext uri="{FF2B5EF4-FFF2-40B4-BE49-F238E27FC236}">
              <a16:creationId xmlns:a16="http://schemas.microsoft.com/office/drawing/2014/main" id="{F900794B-6358-4E8A-A69D-A50EF875C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0"/>
          <a:ext cx="2747009" cy="86414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48260</xdr:colOff>
      <xdr:row>6</xdr:row>
      <xdr:rowOff>0</xdr:rowOff>
    </xdr:from>
    <xdr:to>
      <xdr:col>4</xdr:col>
      <xdr:colOff>0</xdr:colOff>
      <xdr:row>29</xdr:row>
      <xdr:rowOff>25400</xdr:rowOff>
    </xdr:to>
    <xdr:graphicFrame macro="">
      <xdr:nvGraphicFramePr>
        <xdr:cNvPr id="2" name="Gráfico 1">
          <a:extLst>
            <a:ext uri="{FF2B5EF4-FFF2-40B4-BE49-F238E27FC236}">
              <a16:creationId xmlns:a16="http://schemas.microsoft.com/office/drawing/2014/main" id="{E105ADF7-FDA2-44A6-94C3-A88ED9F74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205740</xdr:colOff>
      <xdr:row>16</xdr:row>
      <xdr:rowOff>11430</xdr:rowOff>
    </xdr:from>
    <xdr:to>
      <xdr:col>12</xdr:col>
      <xdr:colOff>63500</xdr:colOff>
      <xdr:row>34</xdr:row>
      <xdr:rowOff>12700</xdr:rowOff>
    </xdr:to>
    <xdr:graphicFrame macro="">
      <xdr:nvGraphicFramePr>
        <xdr:cNvPr id="3" name="Gráfico 2">
          <a:extLst>
            <a:ext uri="{FF2B5EF4-FFF2-40B4-BE49-F238E27FC236}">
              <a16:creationId xmlns:a16="http://schemas.microsoft.com/office/drawing/2014/main" id="{144AEE39-B41B-4FF7-9F6A-469AE7F8E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772160</xdr:colOff>
      <xdr:row>15</xdr:row>
      <xdr:rowOff>165100</xdr:rowOff>
    </xdr:from>
    <xdr:to>
      <xdr:col>9</xdr:col>
      <xdr:colOff>0</xdr:colOff>
      <xdr:row>33</xdr:row>
      <xdr:rowOff>165100</xdr:rowOff>
    </xdr:to>
    <xdr:graphicFrame macro="">
      <xdr:nvGraphicFramePr>
        <xdr:cNvPr id="4" name="Gráfico 3">
          <a:extLst>
            <a:ext uri="{FF2B5EF4-FFF2-40B4-BE49-F238E27FC236}">
              <a16:creationId xmlns:a16="http://schemas.microsoft.com/office/drawing/2014/main" id="{86310E38-9102-49E1-B512-FA686A0EC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48260</xdr:colOff>
      <xdr:row>45</xdr:row>
      <xdr:rowOff>0</xdr:rowOff>
    </xdr:from>
    <xdr:to>
      <xdr:col>4</xdr:col>
      <xdr:colOff>0</xdr:colOff>
      <xdr:row>68</xdr:row>
      <xdr:rowOff>25400</xdr:rowOff>
    </xdr:to>
    <xdr:graphicFrame macro="">
      <xdr:nvGraphicFramePr>
        <xdr:cNvPr id="5" name="Gráfico 4">
          <a:extLst>
            <a:ext uri="{FF2B5EF4-FFF2-40B4-BE49-F238E27FC236}">
              <a16:creationId xmlns:a16="http://schemas.microsoft.com/office/drawing/2014/main" id="{2D3DB8CE-97C1-4FEC-8956-A557FA77C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205740</xdr:colOff>
      <xdr:row>55</xdr:row>
      <xdr:rowOff>11430</xdr:rowOff>
    </xdr:from>
    <xdr:to>
      <xdr:col>12</xdr:col>
      <xdr:colOff>63500</xdr:colOff>
      <xdr:row>73</xdr:row>
      <xdr:rowOff>12700</xdr:rowOff>
    </xdr:to>
    <xdr:graphicFrame macro="">
      <xdr:nvGraphicFramePr>
        <xdr:cNvPr id="6" name="Gráfico 5">
          <a:extLst>
            <a:ext uri="{FF2B5EF4-FFF2-40B4-BE49-F238E27FC236}">
              <a16:creationId xmlns:a16="http://schemas.microsoft.com/office/drawing/2014/main" id="{676A6B84-176C-4308-9382-B0956B1F3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772160</xdr:colOff>
      <xdr:row>54</xdr:row>
      <xdr:rowOff>165100</xdr:rowOff>
    </xdr:from>
    <xdr:to>
      <xdr:col>9</xdr:col>
      <xdr:colOff>0</xdr:colOff>
      <xdr:row>72</xdr:row>
      <xdr:rowOff>165100</xdr:rowOff>
    </xdr:to>
    <xdr:graphicFrame macro="">
      <xdr:nvGraphicFramePr>
        <xdr:cNvPr id="7" name="Gráfico 6">
          <a:extLst>
            <a:ext uri="{FF2B5EF4-FFF2-40B4-BE49-F238E27FC236}">
              <a16:creationId xmlns:a16="http://schemas.microsoft.com/office/drawing/2014/main" id="{C9EC0D16-4F61-4A70-8A76-AA6A594B6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48260</xdr:colOff>
      <xdr:row>85</xdr:row>
      <xdr:rowOff>0</xdr:rowOff>
    </xdr:from>
    <xdr:to>
      <xdr:col>4</xdr:col>
      <xdr:colOff>0</xdr:colOff>
      <xdr:row>108</xdr:row>
      <xdr:rowOff>25400</xdr:rowOff>
    </xdr:to>
    <xdr:graphicFrame macro="">
      <xdr:nvGraphicFramePr>
        <xdr:cNvPr id="8" name="Gráfico 7">
          <a:extLst>
            <a:ext uri="{FF2B5EF4-FFF2-40B4-BE49-F238E27FC236}">
              <a16:creationId xmlns:a16="http://schemas.microsoft.com/office/drawing/2014/main" id="{BB9F93F7-B6BB-45C2-A0E2-12480262C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772160</xdr:colOff>
      <xdr:row>94</xdr:row>
      <xdr:rowOff>165100</xdr:rowOff>
    </xdr:from>
    <xdr:to>
      <xdr:col>9</xdr:col>
      <xdr:colOff>0</xdr:colOff>
      <xdr:row>112</xdr:row>
      <xdr:rowOff>165100</xdr:rowOff>
    </xdr:to>
    <xdr:graphicFrame macro="">
      <xdr:nvGraphicFramePr>
        <xdr:cNvPr id="10" name="Gráfico 9">
          <a:extLst>
            <a:ext uri="{FF2B5EF4-FFF2-40B4-BE49-F238E27FC236}">
              <a16:creationId xmlns:a16="http://schemas.microsoft.com/office/drawing/2014/main" id="{795D6630-D6ED-4CB7-9EB5-C0767A9B6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48260</xdr:colOff>
      <xdr:row>125</xdr:row>
      <xdr:rowOff>0</xdr:rowOff>
    </xdr:from>
    <xdr:to>
      <xdr:col>4</xdr:col>
      <xdr:colOff>0</xdr:colOff>
      <xdr:row>148</xdr:row>
      <xdr:rowOff>25400</xdr:rowOff>
    </xdr:to>
    <xdr:graphicFrame macro="">
      <xdr:nvGraphicFramePr>
        <xdr:cNvPr id="11" name="Gráfico 10">
          <a:extLst>
            <a:ext uri="{FF2B5EF4-FFF2-40B4-BE49-F238E27FC236}">
              <a16:creationId xmlns:a16="http://schemas.microsoft.com/office/drawing/2014/main" id="{28AA2FBD-1CDC-4F7D-B024-C4549E655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205740</xdr:colOff>
      <xdr:row>135</xdr:row>
      <xdr:rowOff>11430</xdr:rowOff>
    </xdr:from>
    <xdr:to>
      <xdr:col>12</xdr:col>
      <xdr:colOff>63500</xdr:colOff>
      <xdr:row>153</xdr:row>
      <xdr:rowOff>12700</xdr:rowOff>
    </xdr:to>
    <xdr:graphicFrame macro="">
      <xdr:nvGraphicFramePr>
        <xdr:cNvPr id="12" name="Gráfico 11">
          <a:extLst>
            <a:ext uri="{FF2B5EF4-FFF2-40B4-BE49-F238E27FC236}">
              <a16:creationId xmlns:a16="http://schemas.microsoft.com/office/drawing/2014/main" id="{6C69241A-7BA6-417A-BAAB-A53EEEBDF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772160</xdr:colOff>
      <xdr:row>134</xdr:row>
      <xdr:rowOff>165100</xdr:rowOff>
    </xdr:from>
    <xdr:to>
      <xdr:col>9</xdr:col>
      <xdr:colOff>0</xdr:colOff>
      <xdr:row>152</xdr:row>
      <xdr:rowOff>165100</xdr:rowOff>
    </xdr:to>
    <xdr:graphicFrame macro="">
      <xdr:nvGraphicFramePr>
        <xdr:cNvPr id="13" name="Gráfico 12">
          <a:extLst>
            <a:ext uri="{FF2B5EF4-FFF2-40B4-BE49-F238E27FC236}">
              <a16:creationId xmlns:a16="http://schemas.microsoft.com/office/drawing/2014/main" id="{067F5A26-2D67-4EF1-8490-C1DCE383C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254000</xdr:colOff>
      <xdr:row>95</xdr:row>
      <xdr:rowOff>0</xdr:rowOff>
    </xdr:from>
    <xdr:to>
      <xdr:col>12</xdr:col>
      <xdr:colOff>111760</xdr:colOff>
      <xdr:row>113</xdr:row>
      <xdr:rowOff>1270</xdr:rowOff>
    </xdr:to>
    <xdr:graphicFrame macro="">
      <xdr:nvGraphicFramePr>
        <xdr:cNvPr id="14" name="Gráfico 13">
          <a:extLst>
            <a:ext uri="{FF2B5EF4-FFF2-40B4-BE49-F238E27FC236}">
              <a16:creationId xmlns:a16="http://schemas.microsoft.com/office/drawing/2014/main" id="{BD3CFE70-FB13-4750-8916-A9FD6295B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18883" y="1187825"/>
          <a:ext cx="1636059" cy="403412"/>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0" y="1692088"/>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139700</xdr:rowOff>
    </xdr:to>
    <xdr:pic>
      <xdr:nvPicPr>
        <xdr:cNvPr id="5" name="Imagen 4" descr="Logotipo&#10;&#10;Descripción generada automáticamente con confianza media">
          <a:extLst>
            <a:ext uri="{FF2B5EF4-FFF2-40B4-BE49-F238E27FC236}">
              <a16:creationId xmlns:a16="http://schemas.microsoft.com/office/drawing/2014/main" id="{AFA43B9E-DAB1-2FCC-CBAD-EE5EBBF73D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9984"/>
          <a:ext cx="2219325" cy="712666"/>
        </a:xfrm>
        <a:prstGeom prst="rect">
          <a:avLst/>
        </a:prstGeom>
        <a:noFill/>
        <a:ln>
          <a:noFill/>
        </a:ln>
      </xdr:spPr>
    </xdr:pic>
    <xdr:clientData/>
  </xdr:twoCellAnchor>
  <xdr:twoCellAnchor>
    <xdr:from>
      <xdr:col>0</xdr:col>
      <xdr:colOff>918883</xdr:colOff>
      <xdr:row>4</xdr:row>
      <xdr:rowOff>201707</xdr:rowOff>
    </xdr:from>
    <xdr:to>
      <xdr:col>1</xdr:col>
      <xdr:colOff>1255060</xdr:colOff>
      <xdr:row>5</xdr:row>
      <xdr:rowOff>190502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5FCDE97-FCE5-4633-B253-E55833157974}"/>
            </a:ext>
          </a:extLst>
        </xdr:cNvPr>
        <xdr:cNvSpPr/>
      </xdr:nvSpPr>
      <xdr:spPr>
        <a:xfrm>
          <a:off x="918883" y="1207547"/>
          <a:ext cx="1669677"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bg1"/>
              </a:solidFill>
            </a:rPr>
            <a:t>VOLVER A INICIO</a:t>
          </a:r>
          <a:endParaRPr lang="es-CO" altLang="en-US" sz="1400" b="1">
            <a:solidFill>
              <a:schemeClr val="bg1"/>
            </a:solidFill>
          </a:endParaRP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6" name="3 Rectángulo redondeado">
          <a:extLst>
            <a:ext uri="{FF2B5EF4-FFF2-40B4-BE49-F238E27FC236}">
              <a16:creationId xmlns:a16="http://schemas.microsoft.com/office/drawing/2014/main" id="{CC4C72CE-60F4-4783-82F8-07A4C22E3A5E}"/>
            </a:ext>
          </a:extLst>
        </xdr:cNvPr>
        <xdr:cNvSpPr/>
      </xdr:nvSpPr>
      <xdr:spPr>
        <a:xfrm>
          <a:off x="0" y="1701053"/>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tx1"/>
              </a:solidFill>
            </a:rPr>
            <a:t>Para</a:t>
          </a:r>
          <a:r>
            <a:rPr lang="es-CO" sz="1400" b="1" baseline="0">
              <a:solidFill>
                <a:schemeClr val="tx1"/>
              </a:solidFill>
            </a:rPr>
            <a:t> conocer el documento anexo, haga clic aqui</a:t>
          </a:r>
          <a:endParaRPr lang="es-CO" altLang="en-US"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140139</xdr:rowOff>
    </xdr:to>
    <xdr:pic>
      <xdr:nvPicPr>
        <xdr:cNvPr id="7" name="Imagen 6" descr="Logotipo&#10;&#10;Descripción generada automáticamente con confianza media">
          <a:extLst>
            <a:ext uri="{FF2B5EF4-FFF2-40B4-BE49-F238E27FC236}">
              <a16:creationId xmlns:a16="http://schemas.microsoft.com/office/drawing/2014/main" id="{5B84F83C-B12E-41CF-AD10-793A043FCC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4400" y="169984"/>
          <a:ext cx="2219325" cy="724535"/>
        </a:xfrm>
        <a:prstGeom prst="rect">
          <a:avLst/>
        </a:prstGeom>
        <a:noFill/>
        <a:ln>
          <a:noFill/>
        </a:ln>
      </xdr:spPr>
    </xdr:pic>
    <xdr:clientData/>
  </xdr:twoCellAnchor>
  <xdr:twoCellAnchor>
    <xdr:from>
      <xdr:col>0</xdr:col>
      <xdr:colOff>918883</xdr:colOff>
      <xdr:row>4</xdr:row>
      <xdr:rowOff>201707</xdr:rowOff>
    </xdr:from>
    <xdr:to>
      <xdr:col>1</xdr:col>
      <xdr:colOff>1255060</xdr:colOff>
      <xdr:row>5</xdr:row>
      <xdr:rowOff>190502</xdr:rowOff>
    </xdr:to>
    <xdr:sp macro="" textlink="">
      <xdr:nvSpPr>
        <xdr:cNvPr id="8" name="1 Rectángulo redondeado">
          <a:hlinkClick xmlns:r="http://schemas.openxmlformats.org/officeDocument/2006/relationships" r:id="rId1"/>
          <a:extLst>
            <a:ext uri="{FF2B5EF4-FFF2-40B4-BE49-F238E27FC236}">
              <a16:creationId xmlns:a16="http://schemas.microsoft.com/office/drawing/2014/main" id="{211F1C02-A2D2-47AB-9F1A-4DB56F1E1E76}"/>
            </a:ext>
          </a:extLst>
        </xdr:cNvPr>
        <xdr:cNvSpPr/>
      </xdr:nvSpPr>
      <xdr:spPr>
        <a:xfrm>
          <a:off x="918883" y="1207547"/>
          <a:ext cx="1669677"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bg1"/>
              </a:solidFill>
            </a:rPr>
            <a:t>VOLVER A INICIO</a:t>
          </a:r>
          <a:endParaRPr lang="es-CO" altLang="en-US" sz="1400" b="1">
            <a:solidFill>
              <a:schemeClr val="bg1"/>
            </a:solidFill>
          </a:endParaRP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9" name="3 Rectángulo redondeado">
          <a:extLst>
            <a:ext uri="{FF2B5EF4-FFF2-40B4-BE49-F238E27FC236}">
              <a16:creationId xmlns:a16="http://schemas.microsoft.com/office/drawing/2014/main" id="{C4A6CCEF-CB87-45EE-BC3B-DD1A5F536D7D}"/>
            </a:ext>
          </a:extLst>
        </xdr:cNvPr>
        <xdr:cNvSpPr/>
      </xdr:nvSpPr>
      <xdr:spPr>
        <a:xfrm>
          <a:off x="0" y="1701053"/>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tx1"/>
              </a:solidFill>
            </a:rPr>
            <a:t>Para</a:t>
          </a:r>
          <a:r>
            <a:rPr lang="es-CO" sz="1400" b="1" baseline="0">
              <a:solidFill>
                <a:schemeClr val="tx1"/>
              </a:solidFill>
            </a:rPr>
            <a:t> conocer el documento anexo, haga clic aqui</a:t>
          </a:r>
          <a:endParaRPr lang="es-CO" altLang="en-US"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140139</xdr:rowOff>
    </xdr:to>
    <xdr:pic>
      <xdr:nvPicPr>
        <xdr:cNvPr id="10" name="Imagen 9" descr="Logotipo&#10;&#10;Descripción generada automáticamente con confianza media">
          <a:extLst>
            <a:ext uri="{FF2B5EF4-FFF2-40B4-BE49-F238E27FC236}">
              <a16:creationId xmlns:a16="http://schemas.microsoft.com/office/drawing/2014/main" id="{90C444BF-93C4-47C0-84E2-3296DF5DC5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4400" y="169984"/>
          <a:ext cx="2219325" cy="724535"/>
        </a:xfrm>
        <a:prstGeom prst="rect">
          <a:avLst/>
        </a:prstGeom>
        <a:noFill/>
        <a:ln>
          <a:noFill/>
        </a:ln>
      </xdr:spPr>
    </xdr:pic>
    <xdr:clientData/>
  </xdr:twoCellAnchor>
  <xdr:twoCellAnchor>
    <xdr:from>
      <xdr:col>0</xdr:col>
      <xdr:colOff>918883</xdr:colOff>
      <xdr:row>4</xdr:row>
      <xdr:rowOff>201707</xdr:rowOff>
    </xdr:from>
    <xdr:to>
      <xdr:col>1</xdr:col>
      <xdr:colOff>1255060</xdr:colOff>
      <xdr:row>5</xdr:row>
      <xdr:rowOff>190502</xdr:rowOff>
    </xdr:to>
    <xdr:sp macro="" textlink="">
      <xdr:nvSpPr>
        <xdr:cNvPr id="11" name="1 Rectángulo redondeado">
          <a:hlinkClick xmlns:r="http://schemas.openxmlformats.org/officeDocument/2006/relationships" r:id="rId1"/>
          <a:extLst>
            <a:ext uri="{FF2B5EF4-FFF2-40B4-BE49-F238E27FC236}">
              <a16:creationId xmlns:a16="http://schemas.microsoft.com/office/drawing/2014/main" id="{5AA4A19E-2744-4776-AA9C-344FDA813F83}"/>
            </a:ext>
          </a:extLst>
        </xdr:cNvPr>
        <xdr:cNvSpPr/>
      </xdr:nvSpPr>
      <xdr:spPr>
        <a:xfrm>
          <a:off x="918883" y="1207547"/>
          <a:ext cx="1669677"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bg1"/>
              </a:solidFill>
            </a:rPr>
            <a:t>VOLVER A INICIO</a:t>
          </a:r>
          <a:endParaRPr lang="es-CO" altLang="en-US" sz="1400" b="1">
            <a:solidFill>
              <a:schemeClr val="bg1"/>
            </a:solidFill>
          </a:endParaRP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12" name="3 Rectángulo redondeado">
          <a:extLst>
            <a:ext uri="{FF2B5EF4-FFF2-40B4-BE49-F238E27FC236}">
              <a16:creationId xmlns:a16="http://schemas.microsoft.com/office/drawing/2014/main" id="{653E0EB6-7A0D-48AD-B909-60B13C1CA175}"/>
            </a:ext>
          </a:extLst>
        </xdr:cNvPr>
        <xdr:cNvSpPr/>
      </xdr:nvSpPr>
      <xdr:spPr>
        <a:xfrm>
          <a:off x="0" y="1701053"/>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tx1"/>
              </a:solidFill>
            </a:rPr>
            <a:t>Para</a:t>
          </a:r>
          <a:r>
            <a:rPr lang="es-CO" sz="1400" b="1" baseline="0">
              <a:solidFill>
                <a:schemeClr val="tx1"/>
              </a:solidFill>
            </a:rPr>
            <a:t> conocer el documento anexo, haga clic aqui</a:t>
          </a:r>
          <a:endParaRPr lang="es-CO" altLang="en-US"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140139</xdr:rowOff>
    </xdr:to>
    <xdr:pic>
      <xdr:nvPicPr>
        <xdr:cNvPr id="13" name="Imagen 12" descr="Logotipo&#10;&#10;Descripción generada automáticamente con confianza media">
          <a:extLst>
            <a:ext uri="{FF2B5EF4-FFF2-40B4-BE49-F238E27FC236}">
              <a16:creationId xmlns:a16="http://schemas.microsoft.com/office/drawing/2014/main" id="{A7DD5BD3-80D4-4173-8D7C-7B8E4B440C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4400" y="169984"/>
          <a:ext cx="2219325" cy="7245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771525</xdr:colOff>
      <xdr:row>5</xdr:row>
      <xdr:rowOff>9525</xdr:rowOff>
    </xdr:from>
    <xdr:to>
      <xdr:col>1</xdr:col>
      <xdr:colOff>883584</xdr:colOff>
      <xdr:row>7</xdr:row>
      <xdr:rowOff>31937</xdr:rowOff>
    </xdr:to>
    <xdr:sp macro="" textlink="">
      <xdr:nvSpPr>
        <xdr:cNvPr id="46" name="45 Rectángulo redondeado">
          <a:hlinkClick xmlns:r="http://schemas.openxmlformats.org/officeDocument/2006/relationships" r:id="rId1"/>
          <a:extLst>
            <a:ext uri="{FF2B5EF4-FFF2-40B4-BE49-F238E27FC236}">
              <a16:creationId xmlns:a16="http://schemas.microsoft.com/office/drawing/2014/main" id="{00000000-0008-0000-0300-00002E000000}"/>
            </a:ext>
          </a:extLst>
        </xdr:cNvPr>
        <xdr:cNvSpPr/>
      </xdr:nvSpPr>
      <xdr:spPr>
        <a:xfrm>
          <a:off x="771525" y="11906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7" name="46 Rectángulo redondeado">
          <a:extLst>
            <a:ext uri="{FF2B5EF4-FFF2-40B4-BE49-F238E27FC236}">
              <a16:creationId xmlns:a16="http://schemas.microsoft.com/office/drawing/2014/main" id="{00000000-0008-0000-0300-00002F000000}"/>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771525</xdr:colOff>
      <xdr:row>5</xdr:row>
      <xdr:rowOff>9525</xdr:rowOff>
    </xdr:from>
    <xdr:to>
      <xdr:col>1</xdr:col>
      <xdr:colOff>883584</xdr:colOff>
      <xdr:row>7</xdr:row>
      <xdr:rowOff>31937</xdr:rowOff>
    </xdr:to>
    <xdr:sp macro="" textlink="">
      <xdr:nvSpPr>
        <xdr:cNvPr id="3" name="45 Rectángulo redondeado">
          <a:hlinkClick xmlns:r="http://schemas.openxmlformats.org/officeDocument/2006/relationships" r:id="rId1"/>
          <a:extLst>
            <a:ext uri="{FF2B5EF4-FFF2-40B4-BE49-F238E27FC236}">
              <a16:creationId xmlns:a16="http://schemas.microsoft.com/office/drawing/2014/main" id="{705E5395-186D-43DB-955C-5C0D0218AA54}"/>
            </a:ext>
          </a:extLst>
        </xdr:cNvPr>
        <xdr:cNvSpPr/>
      </xdr:nvSpPr>
      <xdr:spPr>
        <a:xfrm>
          <a:off x="771525" y="1190625"/>
          <a:ext cx="1636059" cy="403412"/>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 name="46 Rectángulo redondeado">
          <a:extLst>
            <a:ext uri="{FF2B5EF4-FFF2-40B4-BE49-F238E27FC236}">
              <a16:creationId xmlns:a16="http://schemas.microsoft.com/office/drawing/2014/main" id="{EECD04F1-0AC2-407B-8A5E-2005F5509552}"/>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975360</xdr:colOff>
      <xdr:row>0</xdr:row>
      <xdr:rowOff>182880</xdr:rowOff>
    </xdr:from>
    <xdr:to>
      <xdr:col>2</xdr:col>
      <xdr:colOff>497205</xdr:colOff>
      <xdr:row>3</xdr:row>
      <xdr:rowOff>118306</xdr:rowOff>
    </xdr:to>
    <xdr:pic>
      <xdr:nvPicPr>
        <xdr:cNvPr id="5" name="Imagen 4" descr="Logotipo&#10;&#10;Descripción generada automáticamente con confianza media">
          <a:extLst>
            <a:ext uri="{FF2B5EF4-FFF2-40B4-BE49-F238E27FC236}">
              <a16:creationId xmlns:a16="http://schemas.microsoft.com/office/drawing/2014/main" id="{2B785A8C-8A62-427B-8796-333D4A2441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5360" y="182880"/>
          <a:ext cx="2219325" cy="71266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974912</xdr:colOff>
      <xdr:row>4</xdr:row>
      <xdr:rowOff>257736</xdr:rowOff>
    </xdr:from>
    <xdr:to>
      <xdr:col>2</xdr:col>
      <xdr:colOff>11206</xdr:colOff>
      <xdr:row>5</xdr:row>
      <xdr:rowOff>246531</xdr:rowOff>
    </xdr:to>
    <xdr:sp macro="" textlink="">
      <xdr:nvSpPr>
        <xdr:cNvPr id="4" name="3 Rectángulo redondead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974912" y="1243854"/>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974912</xdr:colOff>
      <xdr:row>4</xdr:row>
      <xdr:rowOff>257736</xdr:rowOff>
    </xdr:from>
    <xdr:to>
      <xdr:col>2</xdr:col>
      <xdr:colOff>11206</xdr:colOff>
      <xdr:row>5</xdr:row>
      <xdr:rowOff>246531</xdr:rowOff>
    </xdr:to>
    <xdr:sp macro="" textlink="">
      <xdr:nvSpPr>
        <xdr:cNvPr id="5" name="3 Rectángulo redondeado">
          <a:hlinkClick xmlns:r="http://schemas.openxmlformats.org/officeDocument/2006/relationships" r:id="rId1"/>
          <a:extLst>
            <a:ext uri="{FF2B5EF4-FFF2-40B4-BE49-F238E27FC236}">
              <a16:creationId xmlns:a16="http://schemas.microsoft.com/office/drawing/2014/main" id="{464E7982-098A-4F30-B04E-68E0EBB56C34}"/>
            </a:ext>
          </a:extLst>
        </xdr:cNvPr>
        <xdr:cNvSpPr/>
      </xdr:nvSpPr>
      <xdr:spPr>
        <a:xfrm>
          <a:off x="974912" y="1248336"/>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749300</xdr:colOff>
      <xdr:row>0</xdr:row>
      <xdr:rowOff>127000</xdr:rowOff>
    </xdr:from>
    <xdr:to>
      <xdr:col>2</xdr:col>
      <xdr:colOff>276225</xdr:colOff>
      <xdr:row>3</xdr:row>
      <xdr:rowOff>77666</xdr:rowOff>
    </xdr:to>
    <xdr:pic>
      <xdr:nvPicPr>
        <xdr:cNvPr id="6" name="Imagen 5" descr="Logotipo&#10;&#10;Descripción generada automáticamente con confianza media">
          <a:extLst>
            <a:ext uri="{FF2B5EF4-FFF2-40B4-BE49-F238E27FC236}">
              <a16:creationId xmlns:a16="http://schemas.microsoft.com/office/drawing/2014/main" id="{B6C330AE-82B6-4128-96E8-8AAA1F63D8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300" y="127000"/>
          <a:ext cx="2219325" cy="71266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986119" y="1176619"/>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0</xdr:colOff>
      <xdr:row>5</xdr:row>
      <xdr:rowOff>358589</xdr:rowOff>
    </xdr:from>
    <xdr:to>
      <xdr:col>2</xdr:col>
      <xdr:colOff>1277471</xdr:colOff>
      <xdr:row>6</xdr:row>
      <xdr:rowOff>347383</xdr:rowOff>
    </xdr:to>
    <xdr:sp macro="" textlink="">
      <xdr:nvSpPr>
        <xdr:cNvPr id="5" name="4 Rectángulo redondeado">
          <a:extLst>
            <a:ext uri="{FF2B5EF4-FFF2-40B4-BE49-F238E27FC236}">
              <a16:creationId xmlns:a16="http://schemas.microsoft.com/office/drawing/2014/main" id="{00000000-0008-0000-0500-000005000000}"/>
            </a:ext>
          </a:extLst>
        </xdr:cNvPr>
        <xdr:cNvSpPr/>
      </xdr:nvSpPr>
      <xdr:spPr>
        <a:xfrm>
          <a:off x="0" y="175932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C2590436-25FE-426A-AAA3-C3FBBE02D87B}"/>
            </a:ext>
          </a:extLst>
        </xdr:cNvPr>
        <xdr:cNvSpPr/>
      </xdr:nvSpPr>
      <xdr:spPr>
        <a:xfrm>
          <a:off x="986119" y="1181101"/>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0</xdr:colOff>
      <xdr:row>5</xdr:row>
      <xdr:rowOff>358589</xdr:rowOff>
    </xdr:from>
    <xdr:to>
      <xdr:col>2</xdr:col>
      <xdr:colOff>1277471</xdr:colOff>
      <xdr:row>6</xdr:row>
      <xdr:rowOff>347383</xdr:rowOff>
    </xdr:to>
    <xdr:sp macro="" textlink="">
      <xdr:nvSpPr>
        <xdr:cNvPr id="7" name="4 Rectángulo redondeado">
          <a:extLst>
            <a:ext uri="{FF2B5EF4-FFF2-40B4-BE49-F238E27FC236}">
              <a16:creationId xmlns:a16="http://schemas.microsoft.com/office/drawing/2014/main" id="{3BA52066-5C01-48CD-8913-F9915E8ABB9B}"/>
            </a:ext>
          </a:extLst>
        </xdr:cNvPr>
        <xdr:cNvSpPr/>
      </xdr:nvSpPr>
      <xdr:spPr>
        <a:xfrm>
          <a:off x="0" y="1758764"/>
          <a:ext cx="3868271"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787400</xdr:colOff>
      <xdr:row>0</xdr:row>
      <xdr:rowOff>50800</xdr:rowOff>
    </xdr:from>
    <xdr:to>
      <xdr:col>2</xdr:col>
      <xdr:colOff>314325</xdr:colOff>
      <xdr:row>3</xdr:row>
      <xdr:rowOff>1466</xdr:rowOff>
    </xdr:to>
    <xdr:pic>
      <xdr:nvPicPr>
        <xdr:cNvPr id="8" name="Imagen 7" descr="Logotipo&#10;&#10;Descripción generada automáticamente con confianza media">
          <a:extLst>
            <a:ext uri="{FF2B5EF4-FFF2-40B4-BE49-F238E27FC236}">
              <a16:creationId xmlns:a16="http://schemas.microsoft.com/office/drawing/2014/main" id="{219E41A8-71F0-43DA-AFD0-2495D62F26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7400" y="50800"/>
          <a:ext cx="2219325" cy="71266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FFF33FA2-C805-4909-90B1-8FF0C880E527}"/>
            </a:ext>
          </a:extLst>
        </xdr:cNvPr>
        <xdr:cNvSpPr/>
      </xdr:nvSpPr>
      <xdr:spPr>
        <a:xfrm>
          <a:off x="986119" y="1181101"/>
          <a:ext cx="1627094" cy="398370"/>
        </a:xfrm>
        <a:prstGeom prst="roundRect">
          <a:avLst/>
        </a:prstGeom>
        <a:solidFill>
          <a:srgbClr val="C00000"/>
        </a:solidFill>
        <a:ln>
          <a:solidFill>
            <a:schemeClr val="bg1">
              <a:lumMod val="65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22412</xdr:colOff>
      <xdr:row>5</xdr:row>
      <xdr:rowOff>302559</xdr:rowOff>
    </xdr:from>
    <xdr:to>
      <xdr:col>3</xdr:col>
      <xdr:colOff>1</xdr:colOff>
      <xdr:row>6</xdr:row>
      <xdr:rowOff>291353</xdr:rowOff>
    </xdr:to>
    <xdr:sp macro="" textlink="">
      <xdr:nvSpPr>
        <xdr:cNvPr id="7" name="3 Rectángulo redondeado">
          <a:extLst>
            <a:ext uri="{FF2B5EF4-FFF2-40B4-BE49-F238E27FC236}">
              <a16:creationId xmlns:a16="http://schemas.microsoft.com/office/drawing/2014/main" id="{B2CFE63B-4D54-4E21-83A8-8F75B63021C0}"/>
            </a:ext>
          </a:extLst>
        </xdr:cNvPr>
        <xdr:cNvSpPr/>
      </xdr:nvSpPr>
      <xdr:spPr>
        <a:xfrm>
          <a:off x="22412" y="1702734"/>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203200</xdr:colOff>
      <xdr:row>0</xdr:row>
      <xdr:rowOff>203200</xdr:rowOff>
    </xdr:from>
    <xdr:to>
      <xdr:col>2</xdr:col>
      <xdr:colOff>991137</xdr:colOff>
      <xdr:row>3</xdr:row>
      <xdr:rowOff>152400</xdr:rowOff>
    </xdr:to>
    <xdr:pic>
      <xdr:nvPicPr>
        <xdr:cNvPr id="8" name="Imagen 7" descr="Logotipo&#10;&#10;Descripción generada automáticamente con confianza media">
          <a:extLst>
            <a:ext uri="{FF2B5EF4-FFF2-40B4-BE49-F238E27FC236}">
              <a16:creationId xmlns:a16="http://schemas.microsoft.com/office/drawing/2014/main" id="{6CC80C2E-5680-4055-BFB6-AF934A2E35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200" y="203200"/>
          <a:ext cx="3480337" cy="11176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67236</xdr:colOff>
      <xdr:row>5</xdr:row>
      <xdr:rowOff>268941</xdr:rowOff>
    </xdr:from>
    <xdr:to>
      <xdr:col>3</xdr:col>
      <xdr:colOff>44825</xdr:colOff>
      <xdr:row>6</xdr:row>
      <xdr:rowOff>257735</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236" y="1669676"/>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32391CF6-0B25-4990-BE4B-AC40E421CA02}"/>
            </a:ext>
          </a:extLst>
        </xdr:cNvPr>
        <xdr:cNvSpPr/>
      </xdr:nvSpPr>
      <xdr:spPr>
        <a:xfrm>
          <a:off x="986119" y="1181101"/>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67236</xdr:colOff>
      <xdr:row>5</xdr:row>
      <xdr:rowOff>268941</xdr:rowOff>
    </xdr:from>
    <xdr:to>
      <xdr:col>3</xdr:col>
      <xdr:colOff>44825</xdr:colOff>
      <xdr:row>6</xdr:row>
      <xdr:rowOff>257735</xdr:rowOff>
    </xdr:to>
    <xdr:sp macro="" textlink="">
      <xdr:nvSpPr>
        <xdr:cNvPr id="7" name="3 Rectángulo redondeado">
          <a:extLst>
            <a:ext uri="{FF2B5EF4-FFF2-40B4-BE49-F238E27FC236}">
              <a16:creationId xmlns:a16="http://schemas.microsoft.com/office/drawing/2014/main" id="{97909FD4-7985-4667-ACA8-ECC59720EA1F}"/>
            </a:ext>
          </a:extLst>
        </xdr:cNvPr>
        <xdr:cNvSpPr/>
      </xdr:nvSpPr>
      <xdr:spPr>
        <a:xfrm>
          <a:off x="67236" y="1669116"/>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152400</xdr:colOff>
      <xdr:row>0</xdr:row>
      <xdr:rowOff>50800</xdr:rowOff>
    </xdr:from>
    <xdr:to>
      <xdr:col>2</xdr:col>
      <xdr:colOff>940337</xdr:colOff>
      <xdr:row>3</xdr:row>
      <xdr:rowOff>406400</xdr:rowOff>
    </xdr:to>
    <xdr:pic>
      <xdr:nvPicPr>
        <xdr:cNvPr id="8" name="Imagen 7" descr="Logotipo&#10;&#10;Descripción generada automáticamente con confianza media">
          <a:extLst>
            <a:ext uri="{FF2B5EF4-FFF2-40B4-BE49-F238E27FC236}">
              <a16:creationId xmlns:a16="http://schemas.microsoft.com/office/drawing/2014/main" id="{707AF9D1-2742-4BE5-8D92-8B99F96DF0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50800"/>
          <a:ext cx="3480337" cy="11176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A65D3DA-7270-4D3C-9611-E96C8D9C2CEA}"/>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0F4555FF-2432-4F4F-B868-EBD7D130F8E3}"/>
            </a:ext>
          </a:extLst>
        </xdr:cNvPr>
        <xdr:cNvSpPr/>
      </xdr:nvSpPr>
      <xdr:spPr>
        <a:xfrm>
          <a:off x="986119" y="1181101"/>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457201</xdr:colOff>
      <xdr:row>0</xdr:row>
      <xdr:rowOff>57150</xdr:rowOff>
    </xdr:from>
    <xdr:to>
      <xdr:col>2</xdr:col>
      <xdr:colOff>552450</xdr:colOff>
      <xdr:row>3</xdr:row>
      <xdr:rowOff>201209</xdr:rowOff>
    </xdr:to>
    <xdr:pic>
      <xdr:nvPicPr>
        <xdr:cNvPr id="6" name="Imagen 5" descr="Logotipo&#10;&#10;Descripción generada automáticamente con confianza media">
          <a:extLst>
            <a:ext uri="{FF2B5EF4-FFF2-40B4-BE49-F238E27FC236}">
              <a16:creationId xmlns:a16="http://schemas.microsoft.com/office/drawing/2014/main" id="{72FD819A-3BB6-4F0C-AE9C-F16D69888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1" y="57150"/>
          <a:ext cx="2762249" cy="88700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ajaro/Downloads/Formato-Integracion-Plan-de-Accion-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PLEGABL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Formato-Integracion-Plan-de-Acc"/>
    </sheetNames>
    <definedNames>
      <definedName name="Hoja11.PINAR"/>
      <definedName name="Hoja12.PIC"/>
      <definedName name="Hoja13.Plan_de_Incentivos"/>
      <definedName name="Hoja14.P_SST"/>
      <definedName name="Hoja15.PETH"/>
      <definedName name="Hoja16.Plan_de_Vacantes"/>
      <definedName name="Hoja17.Pre_RRHH"/>
      <definedName name="Hoja18.Tratamiento_de_riesgos"/>
      <definedName name="Hoja19.Seguridad_de_Info"/>
      <definedName name="Hoja2.PAAC"/>
      <definedName name="Hoja3.PETI"/>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row r="2">
          <cell r="M2" t="str">
            <v>Versión: 1</v>
          </cell>
        </row>
        <row r="3">
          <cell r="M3" t="str">
            <v>Fecha de actualización: 4 de noviembre de 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mailto:wnoguera@transitodelatlantico.gov.co" TargetMode="External"/><Relationship Id="rId21" Type="http://schemas.openxmlformats.org/officeDocument/2006/relationships/hyperlink" Target="mailto:wnoguera@transitodelatlantico.gov.co" TargetMode="External"/><Relationship Id="rId42" Type="http://schemas.openxmlformats.org/officeDocument/2006/relationships/hyperlink" Target="mailto:kvillar@transitodelatlantico.gov.co" TargetMode="External"/><Relationship Id="rId47" Type="http://schemas.openxmlformats.org/officeDocument/2006/relationships/hyperlink" Target="mailto:MCHIMAS@TRANSITODELATLANTICO.GOV.CO" TargetMode="External"/><Relationship Id="rId63" Type="http://schemas.openxmlformats.org/officeDocument/2006/relationships/hyperlink" Target="mailto:wnoguera@transitodelatlantico.gov.co" TargetMode="External"/><Relationship Id="rId68" Type="http://schemas.openxmlformats.org/officeDocument/2006/relationships/hyperlink" Target="mailto:ifontalvo@transitodelatlantico.gov.co" TargetMode="External"/><Relationship Id="rId84" Type="http://schemas.openxmlformats.org/officeDocument/2006/relationships/hyperlink" Target="mailto:ifontalvo@transitodelatlantico.gov.co" TargetMode="External"/><Relationship Id="rId16" Type="http://schemas.openxmlformats.org/officeDocument/2006/relationships/hyperlink" Target="mailto:wnoguera@transitodelatlantico.gov.co" TargetMode="External"/><Relationship Id="rId11" Type="http://schemas.openxmlformats.org/officeDocument/2006/relationships/hyperlink" Target="mailto:wnoguera@transitodelatlantico.gov.co" TargetMode="External"/><Relationship Id="rId32" Type="http://schemas.openxmlformats.org/officeDocument/2006/relationships/hyperlink" Target="mailto:wnoguera@transitodelatlantico.gov.co" TargetMode="External"/><Relationship Id="rId37" Type="http://schemas.openxmlformats.org/officeDocument/2006/relationships/hyperlink" Target="mailto:wnoguera@transitodelatlantico.gov.co" TargetMode="External"/><Relationship Id="rId53" Type="http://schemas.openxmlformats.org/officeDocument/2006/relationships/hyperlink" Target="mailto:MCHIMAS@TRANSITODELATLANTICO.GOV.CO" TargetMode="External"/><Relationship Id="rId58" Type="http://schemas.openxmlformats.org/officeDocument/2006/relationships/hyperlink" Target="mailto:MCHIMAS@TRANSITODELATLANTICO.GOV.CO" TargetMode="External"/><Relationship Id="rId74" Type="http://schemas.openxmlformats.org/officeDocument/2006/relationships/hyperlink" Target="mailto:ifontalvo@transitodelatlantico.gov.co" TargetMode="External"/><Relationship Id="rId79" Type="http://schemas.openxmlformats.org/officeDocument/2006/relationships/hyperlink" Target="mailto:ifontalvo@transitodelatlantico.gov.co" TargetMode="External"/><Relationship Id="rId5" Type="http://schemas.openxmlformats.org/officeDocument/2006/relationships/hyperlink" Target="mailto:jhernandez@transitodelatlantico.gov.co" TargetMode="External"/><Relationship Id="rId19" Type="http://schemas.openxmlformats.org/officeDocument/2006/relationships/hyperlink" Target="mailto:wnoguera@transitodelatlantico.gov.co" TargetMode="External"/><Relationship Id="rId14" Type="http://schemas.openxmlformats.org/officeDocument/2006/relationships/hyperlink" Target="mailto:wnoguera@transitodelatlantico.gov.co" TargetMode="External"/><Relationship Id="rId22" Type="http://schemas.openxmlformats.org/officeDocument/2006/relationships/hyperlink" Target="mailto:wnoguera@transitodelatlantico.gov.co" TargetMode="External"/><Relationship Id="rId27" Type="http://schemas.openxmlformats.org/officeDocument/2006/relationships/hyperlink" Target="mailto:wnoguera@transitodelatlantico.gov.co" TargetMode="External"/><Relationship Id="rId30" Type="http://schemas.openxmlformats.org/officeDocument/2006/relationships/hyperlink" Target="mailto:wnoguera@transitodelatlantico.gov.co" TargetMode="External"/><Relationship Id="rId35" Type="http://schemas.openxmlformats.org/officeDocument/2006/relationships/hyperlink" Target="mailto:wnoguera@transitodelatlantico.gov.co" TargetMode="External"/><Relationship Id="rId43" Type="http://schemas.openxmlformats.org/officeDocument/2006/relationships/hyperlink" Target="mailto:cgranados@transitodelatlantico.gov.co" TargetMode="External"/><Relationship Id="rId48" Type="http://schemas.openxmlformats.org/officeDocument/2006/relationships/hyperlink" Target="mailto:MCHIMAS@TRANSITODELATLANTICO.GOV.CO" TargetMode="External"/><Relationship Id="rId56" Type="http://schemas.openxmlformats.org/officeDocument/2006/relationships/hyperlink" Target="mailto:MCHIMAS@TRANSITODELATLANTICO.GOV.CO" TargetMode="External"/><Relationship Id="rId64" Type="http://schemas.openxmlformats.org/officeDocument/2006/relationships/hyperlink" Target="mailto:wnoguera@transitodelatlantico.gov.co" TargetMode="External"/><Relationship Id="rId69" Type="http://schemas.openxmlformats.org/officeDocument/2006/relationships/hyperlink" Target="mailto:ifontalvo@transitodelatlantico.gov.co" TargetMode="External"/><Relationship Id="rId77" Type="http://schemas.openxmlformats.org/officeDocument/2006/relationships/hyperlink" Target="mailto:ifontalvo@transitodelatlantico.gov.co" TargetMode="External"/><Relationship Id="rId8" Type="http://schemas.openxmlformats.org/officeDocument/2006/relationships/hyperlink" Target="mailto:wnoguera@transitodelatlantico.gov.co" TargetMode="External"/><Relationship Id="rId51" Type="http://schemas.openxmlformats.org/officeDocument/2006/relationships/hyperlink" Target="mailto:MCHIMAS@TRANSITODELATLANTICO.GOV.CO" TargetMode="External"/><Relationship Id="rId72" Type="http://schemas.openxmlformats.org/officeDocument/2006/relationships/hyperlink" Target="mailto:ifontalvo@transitodelatlantico.gov.co" TargetMode="External"/><Relationship Id="rId80" Type="http://schemas.openxmlformats.org/officeDocument/2006/relationships/hyperlink" Target="mailto:ifontalvo@transitodelatlantico.gov.co" TargetMode="External"/><Relationship Id="rId85" Type="http://schemas.openxmlformats.org/officeDocument/2006/relationships/hyperlink" Target="mailto:ifontalvo@transitodelatlantico.gov.co" TargetMode="External"/><Relationship Id="rId3" Type="http://schemas.openxmlformats.org/officeDocument/2006/relationships/hyperlink" Target="mailto:cmercado@transitodelatlantico.gov.co" TargetMode="External"/><Relationship Id="rId12" Type="http://schemas.openxmlformats.org/officeDocument/2006/relationships/hyperlink" Target="mailto:wnoguera@transitodelatlantico.gov.co" TargetMode="External"/><Relationship Id="rId17" Type="http://schemas.openxmlformats.org/officeDocument/2006/relationships/hyperlink" Target="mailto:wnoguera@transitodelatlantico.gov.co" TargetMode="External"/><Relationship Id="rId25" Type="http://schemas.openxmlformats.org/officeDocument/2006/relationships/hyperlink" Target="mailto:wnoguera@transitodelatlantico.gov.co" TargetMode="External"/><Relationship Id="rId33" Type="http://schemas.openxmlformats.org/officeDocument/2006/relationships/hyperlink" Target="mailto:wnoguera@transitodelatlantico.gov.co" TargetMode="External"/><Relationship Id="rId38" Type="http://schemas.openxmlformats.org/officeDocument/2006/relationships/hyperlink" Target="mailto:wnoguera@transitodelatlantico.gov.co" TargetMode="External"/><Relationship Id="rId46" Type="http://schemas.openxmlformats.org/officeDocument/2006/relationships/hyperlink" Target="mailto:MCHIMAS@TRANSITODELATLANTICO.GOV.CO" TargetMode="External"/><Relationship Id="rId59" Type="http://schemas.openxmlformats.org/officeDocument/2006/relationships/hyperlink" Target="mailto:MCHIMAS@TRANSITODELATLANTICO.GOV.CO" TargetMode="External"/><Relationship Id="rId67" Type="http://schemas.openxmlformats.org/officeDocument/2006/relationships/hyperlink" Target="mailto:ifontalvo@transitodelatlantico.gov.co" TargetMode="External"/><Relationship Id="rId20" Type="http://schemas.openxmlformats.org/officeDocument/2006/relationships/hyperlink" Target="mailto:wnoguera@transitodelatlantico.gov.co" TargetMode="External"/><Relationship Id="rId41" Type="http://schemas.openxmlformats.org/officeDocument/2006/relationships/hyperlink" Target="mailto:kvillar@transitodelatlantico.gov.co" TargetMode="External"/><Relationship Id="rId54" Type="http://schemas.openxmlformats.org/officeDocument/2006/relationships/hyperlink" Target="mailto:MCHIMAS@TRANSITODELATLANTICO.GOV.CO" TargetMode="External"/><Relationship Id="rId62" Type="http://schemas.openxmlformats.org/officeDocument/2006/relationships/hyperlink" Target="mailto:cgranados@transitodelatlantico.gov.co" TargetMode="External"/><Relationship Id="rId70" Type="http://schemas.openxmlformats.org/officeDocument/2006/relationships/hyperlink" Target="mailto:ifontalvo@transitodelatlantico.gov.co" TargetMode="External"/><Relationship Id="rId75" Type="http://schemas.openxmlformats.org/officeDocument/2006/relationships/hyperlink" Target="mailto:ifontalvo@transitodelatlantico.gov.co" TargetMode="External"/><Relationship Id="rId83" Type="http://schemas.openxmlformats.org/officeDocument/2006/relationships/hyperlink" Target="mailto:ifontalvo@transitodelatlantico.gov.co" TargetMode="External"/><Relationship Id="rId88" Type="http://schemas.openxmlformats.org/officeDocument/2006/relationships/hyperlink" Target="mailto:kvillar@transitodelatlantico.gov.co" TargetMode="External"/><Relationship Id="rId1" Type="http://schemas.openxmlformats.org/officeDocument/2006/relationships/hyperlink" Target="mailto:cmercado@transitodelatlantico.gov.co" TargetMode="External"/><Relationship Id="rId6" Type="http://schemas.openxmlformats.org/officeDocument/2006/relationships/hyperlink" Target="mailto:ylocarno@transitodelatlantico.gov.co" TargetMode="External"/><Relationship Id="rId15" Type="http://schemas.openxmlformats.org/officeDocument/2006/relationships/hyperlink" Target="mailto:wnoguera@transitodelatlantico.gov.co" TargetMode="External"/><Relationship Id="rId23" Type="http://schemas.openxmlformats.org/officeDocument/2006/relationships/hyperlink" Target="mailto:wnoguera@transitodelatlantico.gov.co" TargetMode="External"/><Relationship Id="rId28" Type="http://schemas.openxmlformats.org/officeDocument/2006/relationships/hyperlink" Target="mailto:wnoguera@transitodelatlantico.gov.co" TargetMode="External"/><Relationship Id="rId36" Type="http://schemas.openxmlformats.org/officeDocument/2006/relationships/hyperlink" Target="mailto:wnoguera@transitodelatlantico.gov.co" TargetMode="External"/><Relationship Id="rId49" Type="http://schemas.openxmlformats.org/officeDocument/2006/relationships/hyperlink" Target="mailto:MCHIMAS@TRANSITODELATLANTICO.GOV.CO" TargetMode="External"/><Relationship Id="rId57" Type="http://schemas.openxmlformats.org/officeDocument/2006/relationships/hyperlink" Target="mailto:MCHIMAS@TRANSITODELATLANTICO.GOV.CO" TargetMode="External"/><Relationship Id="rId10" Type="http://schemas.openxmlformats.org/officeDocument/2006/relationships/hyperlink" Target="mailto:wnoguera@transitodelatlantico.gov.co" TargetMode="External"/><Relationship Id="rId31" Type="http://schemas.openxmlformats.org/officeDocument/2006/relationships/hyperlink" Target="mailto:wnoguera@transitodelatlantico.gov.co" TargetMode="External"/><Relationship Id="rId44" Type="http://schemas.openxmlformats.org/officeDocument/2006/relationships/hyperlink" Target="mailto:MCHIMAS@TRANSITODELATLANTICO.GOV.CO" TargetMode="External"/><Relationship Id="rId52" Type="http://schemas.openxmlformats.org/officeDocument/2006/relationships/hyperlink" Target="mailto:MCHIMAS@TRANSITODELATLANTICO.GOV.CO" TargetMode="External"/><Relationship Id="rId60" Type="http://schemas.openxmlformats.org/officeDocument/2006/relationships/hyperlink" Target="mailto:wnoguera@transitodelatlantico.gov.co" TargetMode="External"/><Relationship Id="rId65" Type="http://schemas.openxmlformats.org/officeDocument/2006/relationships/hyperlink" Target="mailto:wnoguera@transitodelatlantico.gov.co" TargetMode="External"/><Relationship Id="rId73" Type="http://schemas.openxmlformats.org/officeDocument/2006/relationships/hyperlink" Target="mailto:ifontalvo@transitodelatlantico.gov.co" TargetMode="External"/><Relationship Id="rId78" Type="http://schemas.openxmlformats.org/officeDocument/2006/relationships/hyperlink" Target="mailto:ifontalvo@transitodelatlantico.gov.co" TargetMode="External"/><Relationship Id="rId81" Type="http://schemas.openxmlformats.org/officeDocument/2006/relationships/hyperlink" Target="mailto:ifontalvo@transitodelatlantico.gov.co" TargetMode="External"/><Relationship Id="rId86" Type="http://schemas.openxmlformats.org/officeDocument/2006/relationships/hyperlink" Target="mailto:kvillar@transitodelatlantico.gov.co" TargetMode="External"/><Relationship Id="rId4" Type="http://schemas.openxmlformats.org/officeDocument/2006/relationships/hyperlink" Target="mailto:cmercado@transitodelatlantico.gov.co" TargetMode="External"/><Relationship Id="rId9" Type="http://schemas.openxmlformats.org/officeDocument/2006/relationships/hyperlink" Target="mailto:wnoguera@transitodelatlantico.gov.co" TargetMode="External"/><Relationship Id="rId13" Type="http://schemas.openxmlformats.org/officeDocument/2006/relationships/hyperlink" Target="mailto:wnoguera@transitodelatlantico.gov.co" TargetMode="External"/><Relationship Id="rId18" Type="http://schemas.openxmlformats.org/officeDocument/2006/relationships/hyperlink" Target="mailto:wnoguera@transitodelatlantico.gov.co" TargetMode="External"/><Relationship Id="rId39" Type="http://schemas.openxmlformats.org/officeDocument/2006/relationships/hyperlink" Target="mailto:kvillar@transitodelatlantico.gov.co" TargetMode="External"/><Relationship Id="rId34" Type="http://schemas.openxmlformats.org/officeDocument/2006/relationships/hyperlink" Target="mailto:wnoguera@transitodelatlantico.gov.co" TargetMode="External"/><Relationship Id="rId50" Type="http://schemas.openxmlformats.org/officeDocument/2006/relationships/hyperlink" Target="mailto:MCHIMAS@TRANSITODELATLANTICO.GOV.CO" TargetMode="External"/><Relationship Id="rId55" Type="http://schemas.openxmlformats.org/officeDocument/2006/relationships/hyperlink" Target="mailto:MCHIMAS@TRANSITODELATLANTICO.GOV.CO" TargetMode="External"/><Relationship Id="rId76" Type="http://schemas.openxmlformats.org/officeDocument/2006/relationships/hyperlink" Target="mailto:ifontalvo@transitodelatlantico.gov.co" TargetMode="External"/><Relationship Id="rId7" Type="http://schemas.openxmlformats.org/officeDocument/2006/relationships/hyperlink" Target="mailto:wnoguera@transitodelatlantico.gov.co" TargetMode="External"/><Relationship Id="rId71" Type="http://schemas.openxmlformats.org/officeDocument/2006/relationships/hyperlink" Target="mailto:ifontalvo@transitodelatlantico.gov.co" TargetMode="External"/><Relationship Id="rId2" Type="http://schemas.openxmlformats.org/officeDocument/2006/relationships/hyperlink" Target="mailto:cmercado@transitodelatlantico.gov.co" TargetMode="External"/><Relationship Id="rId29" Type="http://schemas.openxmlformats.org/officeDocument/2006/relationships/hyperlink" Target="mailto:wnoguera@transitodelatlantico.gov.co" TargetMode="External"/><Relationship Id="rId24" Type="http://schemas.openxmlformats.org/officeDocument/2006/relationships/hyperlink" Target="mailto:wnoguera@transitodelatlantico.gov.co" TargetMode="External"/><Relationship Id="rId40" Type="http://schemas.openxmlformats.org/officeDocument/2006/relationships/hyperlink" Target="mailto:kvillar@transitodelatlantico.gov.co" TargetMode="External"/><Relationship Id="rId45" Type="http://schemas.openxmlformats.org/officeDocument/2006/relationships/hyperlink" Target="mailto:MCHIMAS@TRANSITODELATLANTICO.GOV.CO" TargetMode="External"/><Relationship Id="rId66" Type="http://schemas.openxmlformats.org/officeDocument/2006/relationships/hyperlink" Target="mailto:ifontalvo@transitodelatlantico.gov.co" TargetMode="External"/><Relationship Id="rId87" Type="http://schemas.openxmlformats.org/officeDocument/2006/relationships/hyperlink" Target="mailto:kvillar@transitodelatlantico.gov.co" TargetMode="External"/><Relationship Id="rId61" Type="http://schemas.openxmlformats.org/officeDocument/2006/relationships/hyperlink" Target="mailto:cgranados@transitodelatlantico.gov.co" TargetMode="External"/><Relationship Id="rId82" Type="http://schemas.openxmlformats.org/officeDocument/2006/relationships/hyperlink" Target="mailto:ifontalvo@transitodelatlantico.gov.c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C00000"/>
  </sheetPr>
  <dimension ref="A1:WDE40"/>
  <sheetViews>
    <sheetView showGridLines="0" tabSelected="1" zoomScale="50" zoomScaleNormal="50" workbookViewId="0">
      <selection activeCell="U26" sqref="U26"/>
    </sheetView>
  </sheetViews>
  <sheetFormatPr baseColWidth="10" defaultColWidth="0" defaultRowHeight="14.4"/>
  <cols>
    <col min="1" max="14" width="11.44140625" customWidth="1"/>
    <col min="15" max="15" width="11.44140625" style="1" customWidth="1"/>
    <col min="16" max="28" width="11.44140625" style="5" customWidth="1"/>
    <col min="29" max="269" width="11.44140625" style="5" hidden="1"/>
    <col min="270" max="284" width="11.44140625" style="5" customWidth="1"/>
    <col min="285" max="525" width="11.44140625" style="5" hidden="1"/>
    <col min="526" max="553" width="11.44140625" style="5" customWidth="1"/>
    <col min="554" max="794" width="11.44140625" style="5" hidden="1"/>
    <col min="795" max="809" width="11.44140625" style="5" customWidth="1"/>
    <col min="810" max="1050" width="11.44140625" style="5" hidden="1"/>
    <col min="1051" max="1051" width="11.44140625" style="5" customWidth="1"/>
    <col min="1052" max="1065" width="11.44140625" customWidth="1"/>
    <col min="1066" max="1306" width="11.44140625" hidden="1"/>
    <col min="1307" max="1321" width="11.44140625" customWidth="1"/>
    <col min="1322" max="1562" width="11.44140625" hidden="1"/>
    <col min="1563" max="1577" width="11.44140625" customWidth="1"/>
    <col min="1578" max="1818" width="11.44140625" hidden="1"/>
    <col min="1819" max="1833" width="11.44140625" customWidth="1"/>
    <col min="1834" max="2074" width="11.44140625" hidden="1"/>
    <col min="2075" max="2089" width="11.44140625" customWidth="1"/>
    <col min="2090" max="2330" width="11.44140625" hidden="1"/>
    <col min="2331" max="2345" width="11.44140625" customWidth="1"/>
    <col min="2346" max="2586" width="11.44140625" hidden="1"/>
    <col min="2587" max="2601" width="11.44140625" customWidth="1"/>
    <col min="2602" max="2842" width="11.44140625" hidden="1"/>
    <col min="2843" max="2857" width="11.44140625" customWidth="1"/>
    <col min="2858" max="3098" width="11.44140625" hidden="1"/>
    <col min="3099" max="3113" width="11.44140625" customWidth="1"/>
    <col min="3114" max="3354" width="11.44140625" hidden="1"/>
    <col min="3355" max="3369" width="11.44140625" customWidth="1"/>
    <col min="3370" max="3610" width="11.44140625" hidden="1"/>
    <col min="3611" max="3625" width="11.44140625" customWidth="1"/>
    <col min="3626" max="3866" width="11.44140625" hidden="1"/>
    <col min="3867" max="3881" width="11.44140625" customWidth="1"/>
    <col min="3882" max="4122" width="11.44140625" hidden="1"/>
    <col min="4123" max="4137" width="11.44140625" customWidth="1"/>
    <col min="4138" max="4378" width="11.44140625" hidden="1"/>
    <col min="4379" max="4393" width="11.44140625" customWidth="1"/>
    <col min="4394" max="4634" width="11.44140625" hidden="1"/>
    <col min="4635" max="4649" width="11.44140625" customWidth="1"/>
    <col min="4650" max="4890" width="11.44140625" hidden="1"/>
    <col min="4891" max="4905" width="11.44140625" customWidth="1"/>
    <col min="4906" max="5146" width="11.44140625" hidden="1"/>
    <col min="5147" max="5161" width="11.44140625" customWidth="1"/>
    <col min="5162" max="5402" width="11.44140625" hidden="1"/>
    <col min="5403" max="5417" width="11.44140625" customWidth="1"/>
    <col min="5418" max="5658" width="11.44140625" hidden="1"/>
    <col min="5659" max="5673" width="11.44140625" customWidth="1"/>
    <col min="5674" max="5914" width="11.44140625" hidden="1"/>
    <col min="5915" max="5929" width="11.44140625" customWidth="1"/>
    <col min="5930" max="6170" width="11.44140625" hidden="1"/>
    <col min="6171" max="6185" width="11.44140625" customWidth="1"/>
    <col min="6186" max="6426" width="11.44140625" hidden="1"/>
    <col min="6427" max="6441" width="11.44140625" customWidth="1"/>
    <col min="6442" max="6682" width="11.44140625" hidden="1"/>
    <col min="6683" max="6697" width="11.44140625" customWidth="1"/>
    <col min="6698" max="6938" width="11.44140625" hidden="1"/>
    <col min="6939" max="6953" width="11.44140625" customWidth="1"/>
    <col min="6954" max="7194" width="11.44140625" hidden="1"/>
    <col min="7195" max="7209" width="11.44140625" customWidth="1"/>
    <col min="7210" max="7450" width="11.44140625" hidden="1"/>
    <col min="7451" max="7465" width="11.44140625" customWidth="1"/>
    <col min="7466" max="7706" width="11.44140625" hidden="1"/>
    <col min="7707" max="7721" width="11.44140625" customWidth="1"/>
    <col min="7722" max="7962" width="11.44140625" hidden="1"/>
    <col min="7963" max="7977" width="11.44140625" customWidth="1"/>
    <col min="7978" max="8218" width="11.44140625" hidden="1"/>
    <col min="8219" max="8233" width="11.44140625" customWidth="1"/>
    <col min="8234" max="8474" width="11.44140625" hidden="1"/>
    <col min="8475" max="8489" width="11.44140625" customWidth="1"/>
    <col min="8490" max="8730" width="11.44140625" hidden="1"/>
    <col min="8731" max="8745" width="11.44140625" customWidth="1"/>
    <col min="8746" max="8986" width="11.44140625" hidden="1"/>
    <col min="8987" max="9001" width="11.44140625" customWidth="1"/>
    <col min="9002" max="9242" width="11.44140625" hidden="1"/>
    <col min="9243" max="9257" width="11.44140625" customWidth="1"/>
    <col min="9258" max="9498" width="11.44140625" hidden="1"/>
    <col min="9499" max="9513" width="11.44140625" customWidth="1"/>
    <col min="9514" max="9754" width="11.44140625" hidden="1"/>
    <col min="9755" max="9769" width="11.44140625" customWidth="1"/>
    <col min="9770" max="10010" width="11.44140625" hidden="1"/>
    <col min="10011" max="10025" width="11.44140625" customWidth="1"/>
    <col min="10026" max="10266" width="11.44140625" hidden="1"/>
    <col min="10267" max="10281" width="11.44140625" customWidth="1"/>
    <col min="10282" max="10522" width="11.44140625" hidden="1"/>
    <col min="10523" max="10537" width="11.44140625" customWidth="1"/>
    <col min="10538" max="10778" width="11.44140625" hidden="1"/>
    <col min="10779" max="10793" width="11.44140625" customWidth="1"/>
    <col min="10794" max="11034" width="11.44140625" hidden="1"/>
    <col min="11035" max="11049" width="11.44140625" customWidth="1"/>
    <col min="11050" max="11290" width="11.44140625" hidden="1"/>
    <col min="11291" max="11305" width="11.44140625" customWidth="1"/>
    <col min="11306" max="11546" width="11.44140625" hidden="1"/>
    <col min="11547" max="11561" width="11.44140625" customWidth="1"/>
    <col min="11562" max="11802" width="11.44140625" hidden="1"/>
    <col min="11803" max="11817" width="11.44140625" customWidth="1"/>
    <col min="11818" max="12058" width="11.44140625" hidden="1"/>
    <col min="12059" max="12073" width="11.44140625" customWidth="1"/>
    <col min="12074" max="12314" width="11.44140625" hidden="1"/>
    <col min="12315" max="12329" width="11.44140625" customWidth="1"/>
    <col min="12330" max="12570" width="11.44140625" hidden="1"/>
    <col min="12571" max="12585" width="11.44140625" customWidth="1"/>
    <col min="12586" max="12826" width="11.44140625" hidden="1"/>
    <col min="12827" max="12841" width="11.44140625" customWidth="1"/>
    <col min="12842" max="13082" width="11.44140625" hidden="1"/>
    <col min="13083" max="13097" width="11.44140625" customWidth="1"/>
    <col min="13098" max="13338" width="11.44140625" hidden="1"/>
    <col min="13339" max="13353" width="11.44140625" customWidth="1"/>
    <col min="13354" max="13594" width="11.44140625" hidden="1"/>
    <col min="13595" max="13609" width="11.44140625" customWidth="1"/>
    <col min="13610" max="13850" width="11.44140625" hidden="1"/>
    <col min="13851" max="13865" width="11.44140625" customWidth="1"/>
    <col min="13866" max="14106" width="11.44140625" hidden="1"/>
    <col min="14107" max="14121" width="11.44140625" customWidth="1"/>
    <col min="14122" max="14362" width="11.44140625" hidden="1"/>
    <col min="14363" max="14377" width="11.44140625" customWidth="1"/>
    <col min="14378" max="14618" width="11.44140625" hidden="1"/>
    <col min="14619" max="14633" width="11.44140625" customWidth="1"/>
    <col min="14634" max="14874" width="11.44140625" hidden="1"/>
    <col min="14875" max="14889" width="11.44140625" customWidth="1"/>
    <col min="14890" max="15130" width="11.44140625" hidden="1"/>
    <col min="15131" max="15145" width="11.44140625" customWidth="1"/>
    <col min="15146" max="15386" width="11.44140625" hidden="1"/>
    <col min="15387" max="15401" width="11.44140625" customWidth="1"/>
    <col min="15402" max="15642" width="11.44140625" hidden="1"/>
    <col min="15643" max="15657" width="11.44140625" customWidth="1"/>
    <col min="15658" max="16384" width="11.44140625" hidden="1"/>
  </cols>
  <sheetData>
    <row r="1" spans="13:15">
      <c r="M1" s="108" t="s">
        <v>397</v>
      </c>
      <c r="N1" s="108"/>
      <c r="O1" s="109"/>
    </row>
    <row r="2" spans="13:15">
      <c r="M2" s="108" t="s">
        <v>398</v>
      </c>
      <c r="N2" s="108"/>
      <c r="O2" s="109"/>
    </row>
    <row r="3" spans="13:15">
      <c r="M3" s="108" t="s">
        <v>399</v>
      </c>
      <c r="N3" s="108"/>
      <c r="O3" s="109"/>
    </row>
    <row r="39" spans="1:11">
      <c r="A39" s="4"/>
      <c r="B39" s="4"/>
      <c r="C39" s="4"/>
      <c r="D39" s="4"/>
      <c r="E39" s="4"/>
      <c r="F39" s="4"/>
      <c r="G39" s="4"/>
      <c r="H39" s="4"/>
      <c r="I39" s="4"/>
      <c r="J39" s="4"/>
      <c r="K39" s="4"/>
    </row>
    <row r="40" spans="1:11">
      <c r="A40" s="4"/>
      <c r="B40" s="4"/>
      <c r="C40" s="4"/>
      <c r="D40" s="4"/>
      <c r="E40" s="4"/>
      <c r="F40" s="4"/>
      <c r="G40" s="4"/>
      <c r="H40" s="4"/>
      <c r="I40" s="4"/>
      <c r="J40" s="4"/>
      <c r="K40" s="4"/>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topLeftCell="Y1" zoomScale="110" zoomScaleNormal="110" workbookViewId="0">
      <selection activeCell="AG15" sqref="R15:AG26"/>
    </sheetView>
  </sheetViews>
  <sheetFormatPr baseColWidth="10" defaultColWidth="11.44140625" defaultRowHeight="14.4"/>
  <cols>
    <col min="1" max="3" width="19.44140625" style="40" customWidth="1"/>
    <col min="4" max="4" width="25.88671875" style="40" customWidth="1"/>
    <col min="5" max="11" width="19.44140625" style="40" customWidth="1"/>
    <col min="12" max="12" width="22.5546875" style="40" customWidth="1"/>
    <col min="13" max="17" width="19.44140625" style="40" customWidth="1"/>
    <col min="18" max="19" width="11.44140625" style="40"/>
    <col min="20" max="20" width="11.44140625" style="53"/>
    <col min="21" max="23" width="11.44140625" style="40"/>
    <col min="24" max="24" width="11.44140625" style="53"/>
    <col min="25" max="27" width="11.44140625" style="40"/>
    <col min="28" max="28" width="11.44140625" style="53"/>
    <col min="29" max="31" width="11.44140625" style="40"/>
    <col min="32" max="32" width="11.44140625" style="53"/>
    <col min="33" max="33" width="11.44140625" style="40"/>
    <col min="34" max="34" width="18.5546875" style="40" customWidth="1"/>
    <col min="35" max="16384" width="11.44140625" style="40"/>
  </cols>
  <sheetData>
    <row r="1" spans="1:37" s="28" customFormat="1" ht="20.100000000000001" customHeight="1">
      <c r="A1" s="356"/>
      <c r="B1" s="356"/>
      <c r="C1" s="356"/>
      <c r="D1" s="377" t="s">
        <v>110</v>
      </c>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58" t="s">
        <v>400</v>
      </c>
      <c r="AG1" s="358"/>
      <c r="AH1" s="358"/>
    </row>
    <row r="2" spans="1:37" s="28" customFormat="1" ht="20.100000000000001" customHeight="1">
      <c r="A2" s="356"/>
      <c r="B2" s="356"/>
      <c r="C2" s="356"/>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58" t="s">
        <v>417</v>
      </c>
      <c r="AG2" s="358"/>
      <c r="AH2" s="358"/>
    </row>
    <row r="3" spans="1:37" s="28" customFormat="1" ht="20.100000000000001" customHeight="1">
      <c r="A3" s="356"/>
      <c r="B3" s="356"/>
      <c r="C3" s="356"/>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58" t="s">
        <v>401</v>
      </c>
      <c r="AG3" s="358"/>
      <c r="AH3" s="358"/>
    </row>
    <row r="4" spans="1:37" s="28" customFormat="1" ht="20.100000000000001" customHeight="1">
      <c r="A4" s="356"/>
      <c r="B4" s="356"/>
      <c r="C4" s="356"/>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58" t="s">
        <v>109</v>
      </c>
      <c r="AG4" s="358"/>
      <c r="AH4" s="358"/>
    </row>
    <row r="5" spans="1:37" s="52" customFormat="1" ht="32.25" customHeight="1">
      <c r="A5" s="354" t="s">
        <v>141</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20.25" customHeight="1">
      <c r="A9" s="363" t="s">
        <v>289</v>
      </c>
      <c r="B9" s="363"/>
      <c r="C9" s="363" t="s">
        <v>290</v>
      </c>
      <c r="D9" s="363"/>
      <c r="E9" s="363"/>
      <c r="F9" s="114" t="s">
        <v>38</v>
      </c>
      <c r="G9" s="363">
        <v>2025</v>
      </c>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row>
    <row r="10" spans="1:37" s="6"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7" s="6"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7" s="6"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1" t="s">
        <v>21</v>
      </c>
      <c r="U12" s="120" t="s">
        <v>13</v>
      </c>
      <c r="V12" s="120" t="s">
        <v>40</v>
      </c>
      <c r="W12" s="120" t="s">
        <v>41</v>
      </c>
      <c r="X12" s="121" t="s">
        <v>42</v>
      </c>
      <c r="Y12" s="120" t="s">
        <v>68</v>
      </c>
      <c r="Z12" s="120" t="s">
        <v>43</v>
      </c>
      <c r="AA12" s="120" t="s">
        <v>44</v>
      </c>
      <c r="AB12" s="121" t="s">
        <v>45</v>
      </c>
      <c r="AC12" s="120" t="s">
        <v>70</v>
      </c>
      <c r="AD12" s="120" t="s">
        <v>46</v>
      </c>
      <c r="AE12" s="120" t="s">
        <v>47</v>
      </c>
      <c r="AF12" s="121" t="s">
        <v>48</v>
      </c>
      <c r="AG12" s="120" t="s">
        <v>71</v>
      </c>
      <c r="AH12" s="353"/>
    </row>
    <row r="13" spans="1:37" ht="171" customHeight="1">
      <c r="A13" s="180" t="s">
        <v>487</v>
      </c>
      <c r="B13" s="133" t="s">
        <v>53</v>
      </c>
      <c r="C13" s="133" t="s">
        <v>49</v>
      </c>
      <c r="D13" s="133" t="s">
        <v>51</v>
      </c>
      <c r="E13" s="133" t="s">
        <v>52</v>
      </c>
      <c r="F13" s="133" t="s">
        <v>58</v>
      </c>
      <c r="G13" s="133" t="s">
        <v>133</v>
      </c>
      <c r="H13" s="133" t="s">
        <v>59</v>
      </c>
      <c r="I13" s="133" t="s">
        <v>63</v>
      </c>
      <c r="J13" s="133" t="s">
        <v>61</v>
      </c>
      <c r="K13" s="133" t="s">
        <v>65</v>
      </c>
      <c r="L13" s="133" t="s">
        <v>64</v>
      </c>
      <c r="M13" s="133" t="s">
        <v>22</v>
      </c>
      <c r="N13" s="133" t="s">
        <v>23</v>
      </c>
      <c r="O13" s="133" t="s">
        <v>24</v>
      </c>
      <c r="P13" s="133" t="s">
        <v>25</v>
      </c>
      <c r="Q13" s="133" t="s">
        <v>26</v>
      </c>
      <c r="R13" s="134" t="s">
        <v>28</v>
      </c>
      <c r="S13" s="134" t="s">
        <v>29</v>
      </c>
      <c r="T13" s="135" t="s">
        <v>30</v>
      </c>
      <c r="U13" s="134" t="s">
        <v>27</v>
      </c>
      <c r="V13" s="134" t="s">
        <v>31</v>
      </c>
      <c r="W13" s="134" t="s">
        <v>32</v>
      </c>
      <c r="X13" s="135" t="s">
        <v>30</v>
      </c>
      <c r="Y13" s="134" t="s">
        <v>69</v>
      </c>
      <c r="Z13" s="134" t="s">
        <v>33</v>
      </c>
      <c r="AA13" s="134" t="s">
        <v>34</v>
      </c>
      <c r="AB13" s="135" t="s">
        <v>30</v>
      </c>
      <c r="AC13" s="134" t="s">
        <v>73</v>
      </c>
      <c r="AD13" s="134" t="s">
        <v>35</v>
      </c>
      <c r="AE13" s="134" t="s">
        <v>36</v>
      </c>
      <c r="AF13" s="135" t="s">
        <v>30</v>
      </c>
      <c r="AG13" s="134" t="s">
        <v>72</v>
      </c>
      <c r="AH13" s="134" t="s">
        <v>74</v>
      </c>
    </row>
    <row r="14" spans="1:37" s="69" customFormat="1" ht="79.95" customHeight="1">
      <c r="A14" s="180" t="s">
        <v>487</v>
      </c>
      <c r="B14" s="125" t="s">
        <v>486</v>
      </c>
      <c r="C14" s="125" t="s">
        <v>103</v>
      </c>
      <c r="D14" s="132" t="s">
        <v>831</v>
      </c>
      <c r="E14" s="125" t="s">
        <v>492</v>
      </c>
      <c r="F14" s="190" t="s">
        <v>111</v>
      </c>
      <c r="G14" s="190" t="s">
        <v>432</v>
      </c>
      <c r="H14" s="190" t="s">
        <v>119</v>
      </c>
      <c r="I14" s="125" t="s">
        <v>512</v>
      </c>
      <c r="J14" s="125" t="s">
        <v>95</v>
      </c>
      <c r="K14" s="125" t="s">
        <v>554</v>
      </c>
      <c r="L14" s="125" t="s">
        <v>536</v>
      </c>
      <c r="M14" s="125">
        <v>4</v>
      </c>
      <c r="N14" s="125" t="s">
        <v>537</v>
      </c>
      <c r="O14" s="125" t="s">
        <v>538</v>
      </c>
      <c r="P14" s="191">
        <v>45658</v>
      </c>
      <c r="Q14" s="191">
        <v>46021</v>
      </c>
      <c r="R14" s="152"/>
      <c r="S14" s="152"/>
      <c r="T14" s="159" t="e">
        <f t="shared" ref="T14:T26" si="0">S14/R14</f>
        <v>#DIV/0!</v>
      </c>
      <c r="U14" s="152"/>
      <c r="V14" s="160"/>
      <c r="W14" s="160"/>
      <c r="X14" s="161" t="e">
        <f t="shared" ref="X14:X26" si="1">W14/V14</f>
        <v>#DIV/0!</v>
      </c>
      <c r="Y14" s="160"/>
      <c r="Z14" s="162"/>
      <c r="AA14" s="162"/>
      <c r="AB14" s="163" t="e">
        <f>AA14/Z14</f>
        <v>#DIV/0!</v>
      </c>
      <c r="AC14" s="162"/>
      <c r="AD14" s="164"/>
      <c r="AE14" s="164"/>
      <c r="AF14" s="165" t="e">
        <f>AE14/AD14</f>
        <v>#DIV/0!</v>
      </c>
      <c r="AG14" s="164"/>
      <c r="AH14" s="151"/>
    </row>
    <row r="15" spans="1:37" s="69" customFormat="1" ht="79.95" customHeight="1">
      <c r="A15" s="180" t="s">
        <v>487</v>
      </c>
      <c r="B15" s="125" t="s">
        <v>486</v>
      </c>
      <c r="C15" s="125" t="s">
        <v>103</v>
      </c>
      <c r="D15" s="132" t="s">
        <v>831</v>
      </c>
      <c r="E15" s="125" t="s">
        <v>492</v>
      </c>
      <c r="F15" s="190" t="s">
        <v>111</v>
      </c>
      <c r="G15" s="190" t="s">
        <v>432</v>
      </c>
      <c r="H15" s="190" t="s">
        <v>119</v>
      </c>
      <c r="I15" s="125" t="s">
        <v>512</v>
      </c>
      <c r="J15" s="125" t="s">
        <v>95</v>
      </c>
      <c r="K15" s="125" t="s">
        <v>555</v>
      </c>
      <c r="L15" s="125" t="s">
        <v>539</v>
      </c>
      <c r="M15" s="125">
        <v>12</v>
      </c>
      <c r="N15" s="125" t="s">
        <v>537</v>
      </c>
      <c r="O15" s="125" t="s">
        <v>538</v>
      </c>
      <c r="P15" s="191">
        <v>45292</v>
      </c>
      <c r="Q15" s="191">
        <v>45656</v>
      </c>
      <c r="R15" s="152"/>
      <c r="S15" s="152"/>
      <c r="T15" s="159" t="e">
        <f t="shared" si="0"/>
        <v>#DIV/0!</v>
      </c>
      <c r="U15" s="152"/>
      <c r="V15" s="160"/>
      <c r="W15" s="160"/>
      <c r="X15" s="161" t="e">
        <f t="shared" si="1"/>
        <v>#DIV/0!</v>
      </c>
      <c r="Y15" s="160"/>
      <c r="Z15" s="162"/>
      <c r="AA15" s="162"/>
      <c r="AB15" s="163" t="e">
        <f t="shared" ref="AB15:AB26" si="2">AA15/Z15</f>
        <v>#DIV/0!</v>
      </c>
      <c r="AC15" s="162"/>
      <c r="AD15" s="164"/>
      <c r="AE15" s="164"/>
      <c r="AF15" s="165" t="e">
        <f t="shared" ref="AF15:AF26" si="3">AE15/AD15</f>
        <v>#DIV/0!</v>
      </c>
      <c r="AG15" s="164"/>
      <c r="AH15" s="151"/>
    </row>
    <row r="16" spans="1:37" s="69" customFormat="1" ht="86.25" customHeight="1">
      <c r="A16" s="180" t="s">
        <v>487</v>
      </c>
      <c r="B16" s="125" t="s">
        <v>486</v>
      </c>
      <c r="C16" s="125" t="s">
        <v>103</v>
      </c>
      <c r="D16" s="132" t="s">
        <v>831</v>
      </c>
      <c r="E16" s="125" t="s">
        <v>492</v>
      </c>
      <c r="F16" s="190" t="s">
        <v>111</v>
      </c>
      <c r="G16" s="190" t="s">
        <v>432</v>
      </c>
      <c r="H16" s="190" t="s">
        <v>119</v>
      </c>
      <c r="I16" s="125" t="s">
        <v>512</v>
      </c>
      <c r="J16" s="125" t="s">
        <v>95</v>
      </c>
      <c r="K16" s="125" t="s">
        <v>540</v>
      </c>
      <c r="L16" s="125" t="s">
        <v>541</v>
      </c>
      <c r="M16" s="125">
        <v>1</v>
      </c>
      <c r="N16" s="125" t="s">
        <v>542</v>
      </c>
      <c r="O16" s="125" t="s">
        <v>513</v>
      </c>
      <c r="P16" s="191">
        <v>45658</v>
      </c>
      <c r="Q16" s="191">
        <v>46021</v>
      </c>
      <c r="R16" s="152"/>
      <c r="S16" s="152"/>
      <c r="T16" s="159" t="e">
        <f t="shared" si="0"/>
        <v>#DIV/0!</v>
      </c>
      <c r="U16" s="152"/>
      <c r="V16" s="160"/>
      <c r="W16" s="160"/>
      <c r="X16" s="161" t="e">
        <f t="shared" si="1"/>
        <v>#DIV/0!</v>
      </c>
      <c r="Y16" s="160"/>
      <c r="Z16" s="162"/>
      <c r="AA16" s="162"/>
      <c r="AB16" s="163" t="e">
        <f t="shared" si="2"/>
        <v>#DIV/0!</v>
      </c>
      <c r="AC16" s="162"/>
      <c r="AD16" s="164"/>
      <c r="AE16" s="164"/>
      <c r="AF16" s="165" t="e">
        <f t="shared" si="3"/>
        <v>#DIV/0!</v>
      </c>
      <c r="AG16" s="164"/>
      <c r="AH16" s="151"/>
    </row>
    <row r="17" spans="1:34" s="69" customFormat="1" ht="104.4" customHeight="1">
      <c r="A17" s="180" t="s">
        <v>487</v>
      </c>
      <c r="B17" s="125" t="s">
        <v>486</v>
      </c>
      <c r="C17" s="125" t="s">
        <v>103</v>
      </c>
      <c r="D17" s="132" t="s">
        <v>831</v>
      </c>
      <c r="E17" s="125" t="s">
        <v>492</v>
      </c>
      <c r="F17" s="190" t="s">
        <v>111</v>
      </c>
      <c r="G17" s="190" t="s">
        <v>432</v>
      </c>
      <c r="H17" s="190" t="s">
        <v>119</v>
      </c>
      <c r="I17" s="125" t="s">
        <v>512</v>
      </c>
      <c r="J17" s="125" t="s">
        <v>95</v>
      </c>
      <c r="K17" s="125" t="s">
        <v>543</v>
      </c>
      <c r="L17" s="125" t="s">
        <v>544</v>
      </c>
      <c r="M17" s="125">
        <v>1</v>
      </c>
      <c r="N17" s="125" t="s">
        <v>545</v>
      </c>
      <c r="O17" s="125" t="s">
        <v>546</v>
      </c>
      <c r="P17" s="191">
        <v>45658</v>
      </c>
      <c r="Q17" s="191">
        <v>46021</v>
      </c>
      <c r="R17" s="152"/>
      <c r="S17" s="152"/>
      <c r="T17" s="159" t="e">
        <f t="shared" si="0"/>
        <v>#DIV/0!</v>
      </c>
      <c r="U17" s="152"/>
      <c r="V17" s="160"/>
      <c r="W17" s="160"/>
      <c r="X17" s="161" t="e">
        <f t="shared" si="1"/>
        <v>#DIV/0!</v>
      </c>
      <c r="Y17" s="160"/>
      <c r="Z17" s="162"/>
      <c r="AA17" s="162"/>
      <c r="AB17" s="163" t="e">
        <f t="shared" si="2"/>
        <v>#DIV/0!</v>
      </c>
      <c r="AC17" s="162"/>
      <c r="AD17" s="164"/>
      <c r="AE17" s="164"/>
      <c r="AF17" s="165" t="e">
        <f t="shared" si="3"/>
        <v>#DIV/0!</v>
      </c>
      <c r="AG17" s="164"/>
      <c r="AH17" s="151"/>
    </row>
    <row r="18" spans="1:34" s="69" customFormat="1" ht="79.95" customHeight="1">
      <c r="A18" s="180" t="s">
        <v>487</v>
      </c>
      <c r="B18" s="125" t="s">
        <v>486</v>
      </c>
      <c r="C18" s="125" t="s">
        <v>103</v>
      </c>
      <c r="D18" s="132" t="s">
        <v>831</v>
      </c>
      <c r="E18" s="125" t="s">
        <v>492</v>
      </c>
      <c r="F18" s="190" t="s">
        <v>111</v>
      </c>
      <c r="G18" s="190" t="s">
        <v>432</v>
      </c>
      <c r="H18" s="190" t="s">
        <v>119</v>
      </c>
      <c r="I18" s="125" t="s">
        <v>512</v>
      </c>
      <c r="J18" s="125" t="s">
        <v>95</v>
      </c>
      <c r="K18" s="125" t="s">
        <v>525</v>
      </c>
      <c r="L18" s="125" t="s">
        <v>526</v>
      </c>
      <c r="M18" s="125">
        <v>1</v>
      </c>
      <c r="N18" s="125" t="s">
        <v>527</v>
      </c>
      <c r="O18" s="125" t="str">
        <f>N18</f>
        <v>simulacro y Capacitaciones</v>
      </c>
      <c r="P18" s="191">
        <v>45658</v>
      </c>
      <c r="Q18" s="191">
        <v>46021</v>
      </c>
      <c r="R18" s="152"/>
      <c r="S18" s="152"/>
      <c r="T18" s="159" t="e">
        <f t="shared" si="0"/>
        <v>#DIV/0!</v>
      </c>
      <c r="U18" s="152"/>
      <c r="V18" s="160"/>
      <c r="W18" s="160"/>
      <c r="X18" s="161" t="e">
        <f t="shared" si="1"/>
        <v>#DIV/0!</v>
      </c>
      <c r="Y18" s="160"/>
      <c r="Z18" s="162"/>
      <c r="AA18" s="162"/>
      <c r="AB18" s="163" t="e">
        <f t="shared" si="2"/>
        <v>#DIV/0!</v>
      </c>
      <c r="AC18" s="162"/>
      <c r="AD18" s="164"/>
      <c r="AE18" s="164"/>
      <c r="AF18" s="165" t="e">
        <f t="shared" si="3"/>
        <v>#DIV/0!</v>
      </c>
      <c r="AG18" s="164"/>
      <c r="AH18" s="151"/>
    </row>
    <row r="19" spans="1:34" s="69" customFormat="1" ht="79.95" customHeight="1">
      <c r="A19" s="180" t="s">
        <v>487</v>
      </c>
      <c r="B19" s="125" t="s">
        <v>486</v>
      </c>
      <c r="C19" s="125" t="s">
        <v>103</v>
      </c>
      <c r="D19" s="132" t="s">
        <v>831</v>
      </c>
      <c r="E19" s="125" t="s">
        <v>492</v>
      </c>
      <c r="F19" s="190" t="s">
        <v>111</v>
      </c>
      <c r="G19" s="190" t="s">
        <v>432</v>
      </c>
      <c r="H19" s="190" t="s">
        <v>119</v>
      </c>
      <c r="I19" s="125" t="s">
        <v>512</v>
      </c>
      <c r="J19" s="125" t="s">
        <v>95</v>
      </c>
      <c r="K19" s="125" t="s">
        <v>514</v>
      </c>
      <c r="L19" s="125" t="s">
        <v>515</v>
      </c>
      <c r="M19" s="125">
        <v>1</v>
      </c>
      <c r="N19" s="125" t="s">
        <v>516</v>
      </c>
      <c r="O19" s="125" t="s">
        <v>517</v>
      </c>
      <c r="P19" s="191">
        <v>45658</v>
      </c>
      <c r="Q19" s="191">
        <v>46021</v>
      </c>
      <c r="R19" s="152"/>
      <c r="S19" s="152"/>
      <c r="T19" s="159" t="e">
        <f t="shared" si="0"/>
        <v>#DIV/0!</v>
      </c>
      <c r="U19" s="152"/>
      <c r="V19" s="160"/>
      <c r="W19" s="160"/>
      <c r="X19" s="161" t="e">
        <f t="shared" si="1"/>
        <v>#DIV/0!</v>
      </c>
      <c r="Y19" s="160"/>
      <c r="Z19" s="162"/>
      <c r="AA19" s="162"/>
      <c r="AB19" s="163" t="e">
        <f t="shared" si="2"/>
        <v>#DIV/0!</v>
      </c>
      <c r="AC19" s="162"/>
      <c r="AD19" s="164"/>
      <c r="AE19" s="164"/>
      <c r="AF19" s="165" t="e">
        <f t="shared" si="3"/>
        <v>#DIV/0!</v>
      </c>
      <c r="AG19" s="164"/>
      <c r="AH19" s="151"/>
    </row>
    <row r="20" spans="1:34" s="69" customFormat="1" ht="79.95" customHeight="1">
      <c r="A20" s="180" t="s">
        <v>487</v>
      </c>
      <c r="B20" s="125" t="s">
        <v>486</v>
      </c>
      <c r="C20" s="125" t="s">
        <v>103</v>
      </c>
      <c r="D20" s="132" t="s">
        <v>831</v>
      </c>
      <c r="E20" s="125" t="s">
        <v>492</v>
      </c>
      <c r="F20" s="190" t="s">
        <v>111</v>
      </c>
      <c r="G20" s="190" t="s">
        <v>432</v>
      </c>
      <c r="H20" s="190" t="s">
        <v>119</v>
      </c>
      <c r="I20" s="125" t="s">
        <v>512</v>
      </c>
      <c r="J20" s="125" t="s">
        <v>95</v>
      </c>
      <c r="K20" s="125" t="s">
        <v>518</v>
      </c>
      <c r="L20" s="125" t="s">
        <v>519</v>
      </c>
      <c r="M20" s="125">
        <v>1</v>
      </c>
      <c r="N20" s="125" t="s">
        <v>520</v>
      </c>
      <c r="O20" s="125" t="s">
        <v>521</v>
      </c>
      <c r="P20" s="191">
        <v>45658</v>
      </c>
      <c r="Q20" s="191">
        <v>46021</v>
      </c>
      <c r="R20" s="152"/>
      <c r="S20" s="152"/>
      <c r="T20" s="159" t="e">
        <f t="shared" si="0"/>
        <v>#DIV/0!</v>
      </c>
      <c r="U20" s="152"/>
      <c r="V20" s="160"/>
      <c r="W20" s="160"/>
      <c r="X20" s="161" t="e">
        <f>W20/V20</f>
        <v>#DIV/0!</v>
      </c>
      <c r="Y20" s="160"/>
      <c r="Z20" s="162"/>
      <c r="AA20" s="162"/>
      <c r="AB20" s="163" t="e">
        <f t="shared" si="2"/>
        <v>#DIV/0!</v>
      </c>
      <c r="AC20" s="162"/>
      <c r="AD20" s="164"/>
      <c r="AE20" s="164"/>
      <c r="AF20" s="165" t="e">
        <f t="shared" si="3"/>
        <v>#DIV/0!</v>
      </c>
      <c r="AG20" s="164"/>
      <c r="AH20" s="151"/>
    </row>
    <row r="21" spans="1:34" s="69" customFormat="1" ht="79.95" customHeight="1">
      <c r="A21" s="180" t="s">
        <v>487</v>
      </c>
      <c r="B21" s="125" t="s">
        <v>486</v>
      </c>
      <c r="C21" s="125" t="s">
        <v>103</v>
      </c>
      <c r="D21" s="132" t="s">
        <v>831</v>
      </c>
      <c r="E21" s="125" t="s">
        <v>492</v>
      </c>
      <c r="F21" s="190" t="s">
        <v>111</v>
      </c>
      <c r="G21" s="190" t="s">
        <v>432</v>
      </c>
      <c r="H21" s="190" t="s">
        <v>119</v>
      </c>
      <c r="I21" s="125" t="s">
        <v>512</v>
      </c>
      <c r="J21" s="125" t="s">
        <v>95</v>
      </c>
      <c r="K21" s="125" t="s">
        <v>522</v>
      </c>
      <c r="L21" s="125" t="s">
        <v>523</v>
      </c>
      <c r="M21" s="125">
        <v>1</v>
      </c>
      <c r="N21" s="125" t="s">
        <v>524</v>
      </c>
      <c r="O21" s="125" t="str">
        <f>N21</f>
        <v>Plan de prevención, preparación y respuesta ante emergencias actualizado y socializado</v>
      </c>
      <c r="P21" s="191">
        <v>45658</v>
      </c>
      <c r="Q21" s="191">
        <v>46021</v>
      </c>
      <c r="R21" s="152"/>
      <c r="S21" s="152"/>
      <c r="T21" s="159" t="e">
        <f t="shared" si="0"/>
        <v>#DIV/0!</v>
      </c>
      <c r="U21" s="152"/>
      <c r="V21" s="160"/>
      <c r="W21" s="160"/>
      <c r="X21" s="161" t="e">
        <f t="shared" ref="X21" si="4">W21/V21</f>
        <v>#DIV/0!</v>
      </c>
      <c r="Y21" s="160"/>
      <c r="Z21" s="162"/>
      <c r="AA21" s="162"/>
      <c r="AB21" s="163" t="e">
        <f t="shared" si="2"/>
        <v>#DIV/0!</v>
      </c>
      <c r="AC21" s="162"/>
      <c r="AD21" s="164"/>
      <c r="AE21" s="164"/>
      <c r="AF21" s="165" t="e">
        <f t="shared" si="3"/>
        <v>#DIV/0!</v>
      </c>
      <c r="AG21" s="164"/>
      <c r="AH21" s="151"/>
    </row>
    <row r="22" spans="1:34" s="69" customFormat="1" ht="79.95" customHeight="1">
      <c r="A22" s="180" t="s">
        <v>487</v>
      </c>
      <c r="B22" s="125" t="s">
        <v>486</v>
      </c>
      <c r="C22" s="125" t="s">
        <v>103</v>
      </c>
      <c r="D22" s="132" t="s">
        <v>831</v>
      </c>
      <c r="E22" s="125" t="s">
        <v>492</v>
      </c>
      <c r="F22" s="190" t="s">
        <v>111</v>
      </c>
      <c r="G22" s="190" t="s">
        <v>432</v>
      </c>
      <c r="H22" s="190" t="s">
        <v>119</v>
      </c>
      <c r="I22" s="125" t="s">
        <v>512</v>
      </c>
      <c r="J22" s="125" t="s">
        <v>95</v>
      </c>
      <c r="K22" s="125" t="s">
        <v>548</v>
      </c>
      <c r="L22" s="125" t="s">
        <v>549</v>
      </c>
      <c r="M22" s="125">
        <v>1</v>
      </c>
      <c r="N22" s="125" t="s">
        <v>550</v>
      </c>
      <c r="O22" s="125" t="s">
        <v>551</v>
      </c>
      <c r="P22" s="191">
        <v>45658</v>
      </c>
      <c r="Q22" s="191">
        <v>46021</v>
      </c>
      <c r="R22" s="152"/>
      <c r="S22" s="152"/>
      <c r="T22" s="159" t="e">
        <f t="shared" si="0"/>
        <v>#DIV/0!</v>
      </c>
      <c r="U22" s="152"/>
      <c r="V22" s="160"/>
      <c r="W22" s="160"/>
      <c r="X22" s="161" t="e">
        <f t="shared" si="1"/>
        <v>#DIV/0!</v>
      </c>
      <c r="Y22" s="160"/>
      <c r="Z22" s="162"/>
      <c r="AA22" s="162"/>
      <c r="AB22" s="163" t="e">
        <f t="shared" si="2"/>
        <v>#DIV/0!</v>
      </c>
      <c r="AC22" s="162"/>
      <c r="AD22" s="164"/>
      <c r="AE22" s="164"/>
      <c r="AF22" s="165" t="e">
        <f t="shared" si="3"/>
        <v>#DIV/0!</v>
      </c>
      <c r="AG22" s="164"/>
      <c r="AH22" s="151"/>
    </row>
    <row r="23" spans="1:34" s="69" customFormat="1" ht="79.95" customHeight="1">
      <c r="A23" s="180" t="s">
        <v>487</v>
      </c>
      <c r="B23" s="125" t="s">
        <v>486</v>
      </c>
      <c r="C23" s="125" t="s">
        <v>103</v>
      </c>
      <c r="D23" s="132" t="s">
        <v>831</v>
      </c>
      <c r="E23" s="125" t="s">
        <v>492</v>
      </c>
      <c r="F23" s="190" t="s">
        <v>111</v>
      </c>
      <c r="G23" s="190" t="s">
        <v>432</v>
      </c>
      <c r="H23" s="190" t="s">
        <v>119</v>
      </c>
      <c r="I23" s="125" t="s">
        <v>512</v>
      </c>
      <c r="J23" s="125" t="s">
        <v>95</v>
      </c>
      <c r="K23" s="125" t="s">
        <v>552</v>
      </c>
      <c r="L23" s="192" t="s">
        <v>553</v>
      </c>
      <c r="M23" s="125">
        <v>1</v>
      </c>
      <c r="N23" s="125" t="s">
        <v>550</v>
      </c>
      <c r="O23" s="125" t="s">
        <v>551</v>
      </c>
      <c r="P23" s="191">
        <v>45658</v>
      </c>
      <c r="Q23" s="191">
        <v>46021</v>
      </c>
      <c r="R23" s="152"/>
      <c r="S23" s="152"/>
      <c r="T23" s="159" t="e">
        <f t="shared" si="0"/>
        <v>#DIV/0!</v>
      </c>
      <c r="U23" s="152"/>
      <c r="V23" s="160"/>
      <c r="W23" s="160"/>
      <c r="X23" s="161" t="e">
        <f t="shared" si="1"/>
        <v>#DIV/0!</v>
      </c>
      <c r="Y23" s="160"/>
      <c r="Z23" s="162"/>
      <c r="AA23" s="162"/>
      <c r="AB23" s="163" t="e">
        <f t="shared" si="2"/>
        <v>#DIV/0!</v>
      </c>
      <c r="AC23" s="162"/>
      <c r="AD23" s="164"/>
      <c r="AE23" s="164"/>
      <c r="AF23" s="165" t="e">
        <f t="shared" si="3"/>
        <v>#DIV/0!</v>
      </c>
      <c r="AG23" s="164"/>
      <c r="AH23" s="151"/>
    </row>
    <row r="24" spans="1:34" s="69" customFormat="1" ht="79.95" customHeight="1">
      <c r="A24" s="180" t="s">
        <v>487</v>
      </c>
      <c r="B24" s="125" t="s">
        <v>486</v>
      </c>
      <c r="C24" s="125" t="s">
        <v>103</v>
      </c>
      <c r="D24" s="132" t="s">
        <v>831</v>
      </c>
      <c r="E24" s="125" t="s">
        <v>492</v>
      </c>
      <c r="F24" s="190" t="s">
        <v>111</v>
      </c>
      <c r="G24" s="190" t="s">
        <v>432</v>
      </c>
      <c r="H24" s="190" t="s">
        <v>119</v>
      </c>
      <c r="I24" s="125" t="s">
        <v>512</v>
      </c>
      <c r="J24" s="125" t="s">
        <v>95</v>
      </c>
      <c r="K24" s="125" t="s">
        <v>529</v>
      </c>
      <c r="L24" s="125" t="s">
        <v>530</v>
      </c>
      <c r="M24" s="125">
        <v>3</v>
      </c>
      <c r="N24" s="125" t="s">
        <v>531</v>
      </c>
      <c r="O24" s="125" t="s">
        <v>531</v>
      </c>
      <c r="P24" s="191">
        <v>45658</v>
      </c>
      <c r="Q24" s="191">
        <v>46021</v>
      </c>
      <c r="R24" s="152"/>
      <c r="S24" s="152"/>
      <c r="T24" s="159" t="e">
        <f t="shared" si="0"/>
        <v>#DIV/0!</v>
      </c>
      <c r="U24" s="152"/>
      <c r="V24" s="160"/>
      <c r="W24" s="160"/>
      <c r="X24" s="161" t="e">
        <f t="shared" si="1"/>
        <v>#DIV/0!</v>
      </c>
      <c r="Y24" s="160"/>
      <c r="Z24" s="162"/>
      <c r="AA24" s="162"/>
      <c r="AB24" s="163" t="e">
        <f t="shared" si="2"/>
        <v>#DIV/0!</v>
      </c>
      <c r="AC24" s="162"/>
      <c r="AD24" s="164"/>
      <c r="AE24" s="164"/>
      <c r="AF24" s="165" t="e">
        <f t="shared" si="3"/>
        <v>#DIV/0!</v>
      </c>
      <c r="AG24" s="164"/>
      <c r="AH24" s="151"/>
    </row>
    <row r="25" spans="1:34" s="69" customFormat="1" ht="79.95" customHeight="1">
      <c r="A25" s="180" t="s">
        <v>487</v>
      </c>
      <c r="B25" s="125" t="s">
        <v>486</v>
      </c>
      <c r="C25" s="125" t="s">
        <v>103</v>
      </c>
      <c r="D25" s="132" t="s">
        <v>831</v>
      </c>
      <c r="E25" s="125" t="s">
        <v>492</v>
      </c>
      <c r="F25" s="190" t="s">
        <v>111</v>
      </c>
      <c r="G25" s="190" t="s">
        <v>432</v>
      </c>
      <c r="H25" s="190" t="s">
        <v>119</v>
      </c>
      <c r="I25" s="125" t="s">
        <v>512</v>
      </c>
      <c r="J25" s="125" t="s">
        <v>95</v>
      </c>
      <c r="K25" s="125" t="s">
        <v>532</v>
      </c>
      <c r="L25" s="125" t="s">
        <v>533</v>
      </c>
      <c r="M25" s="125">
        <v>1</v>
      </c>
      <c r="N25" s="125" t="s">
        <v>534</v>
      </c>
      <c r="O25" s="125" t="s">
        <v>534</v>
      </c>
      <c r="P25" s="191">
        <v>45658</v>
      </c>
      <c r="Q25" s="191">
        <v>46021</v>
      </c>
      <c r="R25" s="152"/>
      <c r="S25" s="152"/>
      <c r="T25" s="159" t="e">
        <f t="shared" si="0"/>
        <v>#DIV/0!</v>
      </c>
      <c r="U25" s="152"/>
      <c r="V25" s="160"/>
      <c r="W25" s="160"/>
      <c r="X25" s="161" t="e">
        <f t="shared" si="1"/>
        <v>#DIV/0!</v>
      </c>
      <c r="Y25" s="160"/>
      <c r="Z25" s="162"/>
      <c r="AA25" s="162"/>
      <c r="AB25" s="163" t="e">
        <f t="shared" si="2"/>
        <v>#DIV/0!</v>
      </c>
      <c r="AC25" s="162"/>
      <c r="AD25" s="164"/>
      <c r="AE25" s="164"/>
      <c r="AF25" s="165" t="e">
        <f t="shared" si="3"/>
        <v>#DIV/0!</v>
      </c>
      <c r="AG25" s="164"/>
      <c r="AH25" s="151"/>
    </row>
    <row r="26" spans="1:34" s="69" customFormat="1" ht="79.95" customHeight="1">
      <c r="A26" s="180" t="s">
        <v>487</v>
      </c>
      <c r="B26" s="125" t="s">
        <v>486</v>
      </c>
      <c r="C26" s="125" t="s">
        <v>103</v>
      </c>
      <c r="D26" s="132" t="s">
        <v>831</v>
      </c>
      <c r="E26" s="125" t="s">
        <v>492</v>
      </c>
      <c r="F26" s="190" t="s">
        <v>111</v>
      </c>
      <c r="G26" s="190" t="s">
        <v>432</v>
      </c>
      <c r="H26" s="190" t="s">
        <v>119</v>
      </c>
      <c r="I26" s="125" t="s">
        <v>512</v>
      </c>
      <c r="J26" s="125" t="s">
        <v>95</v>
      </c>
      <c r="K26" s="125" t="s">
        <v>547</v>
      </c>
      <c r="L26" s="125" t="s">
        <v>535</v>
      </c>
      <c r="M26" s="125">
        <v>1</v>
      </c>
      <c r="N26" s="125" t="s">
        <v>528</v>
      </c>
      <c r="O26" s="125" t="s">
        <v>528</v>
      </c>
      <c r="P26" s="191">
        <v>45658</v>
      </c>
      <c r="Q26" s="191">
        <v>46021</v>
      </c>
      <c r="R26" s="152"/>
      <c r="S26" s="152"/>
      <c r="T26" s="159" t="e">
        <f t="shared" si="0"/>
        <v>#DIV/0!</v>
      </c>
      <c r="U26" s="152"/>
      <c r="V26" s="160"/>
      <c r="W26" s="160"/>
      <c r="X26" s="161" t="e">
        <f t="shared" si="1"/>
        <v>#DIV/0!</v>
      </c>
      <c r="Y26" s="160"/>
      <c r="Z26" s="162"/>
      <c r="AA26" s="162"/>
      <c r="AB26" s="163" t="e">
        <f t="shared" si="2"/>
        <v>#DIV/0!</v>
      </c>
      <c r="AC26" s="162"/>
      <c r="AD26" s="164"/>
      <c r="AE26" s="164"/>
      <c r="AF26" s="165" t="e">
        <f t="shared" si="3"/>
        <v>#DIV/0!</v>
      </c>
      <c r="AG26" s="164"/>
      <c r="AH26" s="151"/>
    </row>
    <row r="27" spans="1:34">
      <c r="M27" s="40">
        <f>SUM(M14:M26)</f>
        <v>29</v>
      </c>
      <c r="R27" s="40">
        <f>COUNT(R14:R26)</f>
        <v>0</v>
      </c>
      <c r="S27" s="40">
        <f>COUNTIF(S14:S26,"&gt;0")</f>
        <v>0</v>
      </c>
      <c r="V27" s="40">
        <f>COUNT(V14:V26)</f>
        <v>0</v>
      </c>
      <c r="W27" s="40">
        <f>COUNTIF(W14:W26,"&gt;0")</f>
        <v>0</v>
      </c>
      <c r="Z27" s="40">
        <f>COUNT(Z14:Z26)</f>
        <v>0</v>
      </c>
      <c r="AA27" s="40">
        <f>COUNTIF(AA14:AA26,"&gt;0")</f>
        <v>0</v>
      </c>
      <c r="AD27" s="40">
        <f>COUNT(AD14:AD26)</f>
        <v>0</v>
      </c>
      <c r="AE27" s="40">
        <f>COUNTIF(AE14:AE26,"&gt;0")</f>
        <v>0</v>
      </c>
    </row>
    <row r="28" spans="1:34">
      <c r="Q28" s="40" t="s">
        <v>292</v>
      </c>
      <c r="R28" s="40">
        <f>R27+V27+Z27+AD27</f>
        <v>0</v>
      </c>
    </row>
  </sheetData>
  <mergeCells count="24">
    <mergeCell ref="A5:AH7"/>
    <mergeCell ref="A8:E8"/>
    <mergeCell ref="F8:AH8"/>
    <mergeCell ref="A9:B9"/>
    <mergeCell ref="C9:E9"/>
    <mergeCell ref="G9:AH9"/>
    <mergeCell ref="A1:C4"/>
    <mergeCell ref="D1:AE4"/>
    <mergeCell ref="AF1:AH1"/>
    <mergeCell ref="AF2:AH2"/>
    <mergeCell ref="AF3:AH3"/>
    <mergeCell ref="AF4:AH4"/>
    <mergeCell ref="A10:A12"/>
    <mergeCell ref="B10:B12"/>
    <mergeCell ref="C10:C12"/>
    <mergeCell ref="D10:D12"/>
    <mergeCell ref="E10:E12"/>
    <mergeCell ref="F10:Q11"/>
    <mergeCell ref="R10:AG10"/>
    <mergeCell ref="AH10:AH12"/>
    <mergeCell ref="R11:U11"/>
    <mergeCell ref="V11:Y11"/>
    <mergeCell ref="Z11:AC11"/>
    <mergeCell ref="AD11:AG11"/>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280294-288B-43C2-8236-11CBF8E305D3}">
          <x14:formula1>
            <xm:f>DESPLEGABLES!$F$2:$F$30</xm:f>
          </x14:formula1>
          <xm:sqref>D14:D26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J21"/>
  <sheetViews>
    <sheetView showGridLines="0" zoomScale="60" zoomScaleNormal="60" workbookViewId="0">
      <selection activeCell="I10" sqref="I10"/>
    </sheetView>
  </sheetViews>
  <sheetFormatPr baseColWidth="10" defaultRowHeight="14.4"/>
  <cols>
    <col min="1" max="1" width="12.33203125" style="17" customWidth="1"/>
    <col min="2" max="2" width="44" style="17" customWidth="1"/>
    <col min="3" max="3" width="29" style="17" customWidth="1"/>
    <col min="4" max="4" width="82.88671875" style="17" customWidth="1"/>
    <col min="5" max="5" width="38" style="25" customWidth="1"/>
    <col min="6" max="6" width="24.5546875" style="26" customWidth="1"/>
    <col min="7" max="7" width="26.6640625" customWidth="1"/>
    <col min="8" max="9" width="15.88671875" style="17" customWidth="1"/>
    <col min="10" max="257" width="11.44140625" style="17"/>
    <col min="258" max="258" width="44" style="17" customWidth="1"/>
    <col min="259" max="259" width="29" style="17" customWidth="1"/>
    <col min="260" max="260" width="82.88671875" style="17" customWidth="1"/>
    <col min="261" max="261" width="13" style="17" customWidth="1"/>
    <col min="262" max="262" width="13.5546875" style="17" customWidth="1"/>
    <col min="263" max="263" width="26.6640625" style="17" customWidth="1"/>
    <col min="264" max="513" width="11.44140625" style="17"/>
    <col min="514" max="514" width="44" style="17" customWidth="1"/>
    <col min="515" max="515" width="29" style="17" customWidth="1"/>
    <col min="516" max="516" width="82.88671875" style="17" customWidth="1"/>
    <col min="517" max="517" width="13" style="17" customWidth="1"/>
    <col min="518" max="518" width="13.5546875" style="17" customWidth="1"/>
    <col min="519" max="519" width="26.6640625" style="17" customWidth="1"/>
    <col min="520" max="769" width="11.44140625" style="17"/>
    <col min="770" max="770" width="44" style="17" customWidth="1"/>
    <col min="771" max="771" width="29" style="17" customWidth="1"/>
    <col min="772" max="772" width="82.88671875" style="17" customWidth="1"/>
    <col min="773" max="773" width="13" style="17" customWidth="1"/>
    <col min="774" max="774" width="13.5546875" style="17" customWidth="1"/>
    <col min="775" max="775" width="26.6640625" style="17" customWidth="1"/>
    <col min="776" max="1025" width="11.44140625" style="17"/>
    <col min="1026" max="1026" width="44" style="17" customWidth="1"/>
    <col min="1027" max="1027" width="29" style="17" customWidth="1"/>
    <col min="1028" max="1028" width="82.88671875" style="17" customWidth="1"/>
    <col min="1029" max="1029" width="13" style="17" customWidth="1"/>
    <col min="1030" max="1030" width="13.5546875" style="17" customWidth="1"/>
    <col min="1031" max="1031" width="26.6640625" style="17" customWidth="1"/>
    <col min="1032" max="1281" width="11.44140625" style="17"/>
    <col min="1282" max="1282" width="44" style="17" customWidth="1"/>
    <col min="1283" max="1283" width="29" style="17" customWidth="1"/>
    <col min="1284" max="1284" width="82.88671875" style="17" customWidth="1"/>
    <col min="1285" max="1285" width="13" style="17" customWidth="1"/>
    <col min="1286" max="1286" width="13.5546875" style="17" customWidth="1"/>
    <col min="1287" max="1287" width="26.6640625" style="17" customWidth="1"/>
    <col min="1288" max="1537" width="11.44140625" style="17"/>
    <col min="1538" max="1538" width="44" style="17" customWidth="1"/>
    <col min="1539" max="1539" width="29" style="17" customWidth="1"/>
    <col min="1540" max="1540" width="82.88671875" style="17" customWidth="1"/>
    <col min="1541" max="1541" width="13" style="17" customWidth="1"/>
    <col min="1542" max="1542" width="13.5546875" style="17" customWidth="1"/>
    <col min="1543" max="1543" width="26.6640625" style="17" customWidth="1"/>
    <col min="1544" max="1793" width="11.44140625" style="17"/>
    <col min="1794" max="1794" width="44" style="17" customWidth="1"/>
    <col min="1795" max="1795" width="29" style="17" customWidth="1"/>
    <col min="1796" max="1796" width="82.88671875" style="17" customWidth="1"/>
    <col min="1797" max="1797" width="13" style="17" customWidth="1"/>
    <col min="1798" max="1798" width="13.5546875" style="17" customWidth="1"/>
    <col min="1799" max="1799" width="26.6640625" style="17" customWidth="1"/>
    <col min="1800" max="2049" width="11.44140625" style="17"/>
    <col min="2050" max="2050" width="44" style="17" customWidth="1"/>
    <col min="2051" max="2051" width="29" style="17" customWidth="1"/>
    <col min="2052" max="2052" width="82.88671875" style="17" customWidth="1"/>
    <col min="2053" max="2053" width="13" style="17" customWidth="1"/>
    <col min="2054" max="2054" width="13.5546875" style="17" customWidth="1"/>
    <col min="2055" max="2055" width="26.6640625" style="17" customWidth="1"/>
    <col min="2056" max="2305" width="11.44140625" style="17"/>
    <col min="2306" max="2306" width="44" style="17" customWidth="1"/>
    <col min="2307" max="2307" width="29" style="17" customWidth="1"/>
    <col min="2308" max="2308" width="82.88671875" style="17" customWidth="1"/>
    <col min="2309" max="2309" width="13" style="17" customWidth="1"/>
    <col min="2310" max="2310" width="13.5546875" style="17" customWidth="1"/>
    <col min="2311" max="2311" width="26.6640625" style="17" customWidth="1"/>
    <col min="2312" max="2561" width="11.44140625" style="17"/>
    <col min="2562" max="2562" width="44" style="17" customWidth="1"/>
    <col min="2563" max="2563" width="29" style="17" customWidth="1"/>
    <col min="2564" max="2564" width="82.88671875" style="17" customWidth="1"/>
    <col min="2565" max="2565" width="13" style="17" customWidth="1"/>
    <col min="2566" max="2566" width="13.5546875" style="17" customWidth="1"/>
    <col min="2567" max="2567" width="26.6640625" style="17" customWidth="1"/>
    <col min="2568" max="2817" width="11.44140625" style="17"/>
    <col min="2818" max="2818" width="44" style="17" customWidth="1"/>
    <col min="2819" max="2819" width="29" style="17" customWidth="1"/>
    <col min="2820" max="2820" width="82.88671875" style="17" customWidth="1"/>
    <col min="2821" max="2821" width="13" style="17" customWidth="1"/>
    <col min="2822" max="2822" width="13.5546875" style="17" customWidth="1"/>
    <col min="2823" max="2823" width="26.6640625" style="17" customWidth="1"/>
    <col min="2824" max="3073" width="11.44140625" style="17"/>
    <col min="3074" max="3074" width="44" style="17" customWidth="1"/>
    <col min="3075" max="3075" width="29" style="17" customWidth="1"/>
    <col min="3076" max="3076" width="82.88671875" style="17" customWidth="1"/>
    <col min="3077" max="3077" width="13" style="17" customWidth="1"/>
    <col min="3078" max="3078" width="13.5546875" style="17" customWidth="1"/>
    <col min="3079" max="3079" width="26.6640625" style="17" customWidth="1"/>
    <col min="3080" max="3329" width="11.44140625" style="17"/>
    <col min="3330" max="3330" width="44" style="17" customWidth="1"/>
    <col min="3331" max="3331" width="29" style="17" customWidth="1"/>
    <col min="3332" max="3332" width="82.88671875" style="17" customWidth="1"/>
    <col min="3333" max="3333" width="13" style="17" customWidth="1"/>
    <col min="3334" max="3334" width="13.5546875" style="17" customWidth="1"/>
    <col min="3335" max="3335" width="26.6640625" style="17" customWidth="1"/>
    <col min="3336" max="3585" width="11.44140625" style="17"/>
    <col min="3586" max="3586" width="44" style="17" customWidth="1"/>
    <col min="3587" max="3587" width="29" style="17" customWidth="1"/>
    <col min="3588" max="3588" width="82.88671875" style="17" customWidth="1"/>
    <col min="3589" max="3589" width="13" style="17" customWidth="1"/>
    <col min="3590" max="3590" width="13.5546875" style="17" customWidth="1"/>
    <col min="3591" max="3591" width="26.6640625" style="17" customWidth="1"/>
    <col min="3592" max="3841" width="11.44140625" style="17"/>
    <col min="3842" max="3842" width="44" style="17" customWidth="1"/>
    <col min="3843" max="3843" width="29" style="17" customWidth="1"/>
    <col min="3844" max="3844" width="82.88671875" style="17" customWidth="1"/>
    <col min="3845" max="3845" width="13" style="17" customWidth="1"/>
    <col min="3846" max="3846" width="13.5546875" style="17" customWidth="1"/>
    <col min="3847" max="3847" width="26.6640625" style="17" customWidth="1"/>
    <col min="3848" max="4097" width="11.44140625" style="17"/>
    <col min="4098" max="4098" width="44" style="17" customWidth="1"/>
    <col min="4099" max="4099" width="29" style="17" customWidth="1"/>
    <col min="4100" max="4100" width="82.88671875" style="17" customWidth="1"/>
    <col min="4101" max="4101" width="13" style="17" customWidth="1"/>
    <col min="4102" max="4102" width="13.5546875" style="17" customWidth="1"/>
    <col min="4103" max="4103" width="26.6640625" style="17" customWidth="1"/>
    <col min="4104" max="4353" width="11.44140625" style="17"/>
    <col min="4354" max="4354" width="44" style="17" customWidth="1"/>
    <col min="4355" max="4355" width="29" style="17" customWidth="1"/>
    <col min="4356" max="4356" width="82.88671875" style="17" customWidth="1"/>
    <col min="4357" max="4357" width="13" style="17" customWidth="1"/>
    <col min="4358" max="4358" width="13.5546875" style="17" customWidth="1"/>
    <col min="4359" max="4359" width="26.6640625" style="17" customWidth="1"/>
    <col min="4360" max="4609" width="11.44140625" style="17"/>
    <col min="4610" max="4610" width="44" style="17" customWidth="1"/>
    <col min="4611" max="4611" width="29" style="17" customWidth="1"/>
    <col min="4612" max="4612" width="82.88671875" style="17" customWidth="1"/>
    <col min="4613" max="4613" width="13" style="17" customWidth="1"/>
    <col min="4614" max="4614" width="13.5546875" style="17" customWidth="1"/>
    <col min="4615" max="4615" width="26.6640625" style="17" customWidth="1"/>
    <col min="4616" max="4865" width="11.44140625" style="17"/>
    <col min="4866" max="4866" width="44" style="17" customWidth="1"/>
    <col min="4867" max="4867" width="29" style="17" customWidth="1"/>
    <col min="4868" max="4868" width="82.88671875" style="17" customWidth="1"/>
    <col min="4869" max="4869" width="13" style="17" customWidth="1"/>
    <col min="4870" max="4870" width="13.5546875" style="17" customWidth="1"/>
    <col min="4871" max="4871" width="26.6640625" style="17" customWidth="1"/>
    <col min="4872" max="5121" width="11.44140625" style="17"/>
    <col min="5122" max="5122" width="44" style="17" customWidth="1"/>
    <col min="5123" max="5123" width="29" style="17" customWidth="1"/>
    <col min="5124" max="5124" width="82.88671875" style="17" customWidth="1"/>
    <col min="5125" max="5125" width="13" style="17" customWidth="1"/>
    <col min="5126" max="5126" width="13.5546875" style="17" customWidth="1"/>
    <col min="5127" max="5127" width="26.6640625" style="17" customWidth="1"/>
    <col min="5128" max="5377" width="11.44140625" style="17"/>
    <col min="5378" max="5378" width="44" style="17" customWidth="1"/>
    <col min="5379" max="5379" width="29" style="17" customWidth="1"/>
    <col min="5380" max="5380" width="82.88671875" style="17" customWidth="1"/>
    <col min="5381" max="5381" width="13" style="17" customWidth="1"/>
    <col min="5382" max="5382" width="13.5546875" style="17" customWidth="1"/>
    <col min="5383" max="5383" width="26.6640625" style="17" customWidth="1"/>
    <col min="5384" max="5633" width="11.44140625" style="17"/>
    <col min="5634" max="5634" width="44" style="17" customWidth="1"/>
    <col min="5635" max="5635" width="29" style="17" customWidth="1"/>
    <col min="5636" max="5636" width="82.88671875" style="17" customWidth="1"/>
    <col min="5637" max="5637" width="13" style="17" customWidth="1"/>
    <col min="5638" max="5638" width="13.5546875" style="17" customWidth="1"/>
    <col min="5639" max="5639" width="26.6640625" style="17" customWidth="1"/>
    <col min="5640" max="5889" width="11.44140625" style="17"/>
    <col min="5890" max="5890" width="44" style="17" customWidth="1"/>
    <col min="5891" max="5891" width="29" style="17" customWidth="1"/>
    <col min="5892" max="5892" width="82.88671875" style="17" customWidth="1"/>
    <col min="5893" max="5893" width="13" style="17" customWidth="1"/>
    <col min="5894" max="5894" width="13.5546875" style="17" customWidth="1"/>
    <col min="5895" max="5895" width="26.6640625" style="17" customWidth="1"/>
    <col min="5896" max="6145" width="11.44140625" style="17"/>
    <col min="6146" max="6146" width="44" style="17" customWidth="1"/>
    <col min="6147" max="6147" width="29" style="17" customWidth="1"/>
    <col min="6148" max="6148" width="82.88671875" style="17" customWidth="1"/>
    <col min="6149" max="6149" width="13" style="17" customWidth="1"/>
    <col min="6150" max="6150" width="13.5546875" style="17" customWidth="1"/>
    <col min="6151" max="6151" width="26.6640625" style="17" customWidth="1"/>
    <col min="6152" max="6401" width="11.44140625" style="17"/>
    <col min="6402" max="6402" width="44" style="17" customWidth="1"/>
    <col min="6403" max="6403" width="29" style="17" customWidth="1"/>
    <col min="6404" max="6404" width="82.88671875" style="17" customWidth="1"/>
    <col min="6405" max="6405" width="13" style="17" customWidth="1"/>
    <col min="6406" max="6406" width="13.5546875" style="17" customWidth="1"/>
    <col min="6407" max="6407" width="26.6640625" style="17" customWidth="1"/>
    <col min="6408" max="6657" width="11.44140625" style="17"/>
    <col min="6658" max="6658" width="44" style="17" customWidth="1"/>
    <col min="6659" max="6659" width="29" style="17" customWidth="1"/>
    <col min="6660" max="6660" width="82.88671875" style="17" customWidth="1"/>
    <col min="6661" max="6661" width="13" style="17" customWidth="1"/>
    <col min="6662" max="6662" width="13.5546875" style="17" customWidth="1"/>
    <col min="6663" max="6663" width="26.6640625" style="17" customWidth="1"/>
    <col min="6664" max="6913" width="11.44140625" style="17"/>
    <col min="6914" max="6914" width="44" style="17" customWidth="1"/>
    <col min="6915" max="6915" width="29" style="17" customWidth="1"/>
    <col min="6916" max="6916" width="82.88671875" style="17" customWidth="1"/>
    <col min="6917" max="6917" width="13" style="17" customWidth="1"/>
    <col min="6918" max="6918" width="13.5546875" style="17" customWidth="1"/>
    <col min="6919" max="6919" width="26.6640625" style="17" customWidth="1"/>
    <col min="6920" max="7169" width="11.44140625" style="17"/>
    <col min="7170" max="7170" width="44" style="17" customWidth="1"/>
    <col min="7171" max="7171" width="29" style="17" customWidth="1"/>
    <col min="7172" max="7172" width="82.88671875" style="17" customWidth="1"/>
    <col min="7173" max="7173" width="13" style="17" customWidth="1"/>
    <col min="7174" max="7174" width="13.5546875" style="17" customWidth="1"/>
    <col min="7175" max="7175" width="26.6640625" style="17" customWidth="1"/>
    <col min="7176" max="7425" width="11.44140625" style="17"/>
    <col min="7426" max="7426" width="44" style="17" customWidth="1"/>
    <col min="7427" max="7427" width="29" style="17" customWidth="1"/>
    <col min="7428" max="7428" width="82.88671875" style="17" customWidth="1"/>
    <col min="7429" max="7429" width="13" style="17" customWidth="1"/>
    <col min="7430" max="7430" width="13.5546875" style="17" customWidth="1"/>
    <col min="7431" max="7431" width="26.6640625" style="17" customWidth="1"/>
    <col min="7432" max="7681" width="11.44140625" style="17"/>
    <col min="7682" max="7682" width="44" style="17" customWidth="1"/>
    <col min="7683" max="7683" width="29" style="17" customWidth="1"/>
    <col min="7684" max="7684" width="82.88671875" style="17" customWidth="1"/>
    <col min="7685" max="7685" width="13" style="17" customWidth="1"/>
    <col min="7686" max="7686" width="13.5546875" style="17" customWidth="1"/>
    <col min="7687" max="7687" width="26.6640625" style="17" customWidth="1"/>
    <col min="7688" max="7937" width="11.44140625" style="17"/>
    <col min="7938" max="7938" width="44" style="17" customWidth="1"/>
    <col min="7939" max="7939" width="29" style="17" customWidth="1"/>
    <col min="7940" max="7940" width="82.88671875" style="17" customWidth="1"/>
    <col min="7941" max="7941" width="13" style="17" customWidth="1"/>
    <col min="7942" max="7942" width="13.5546875" style="17" customWidth="1"/>
    <col min="7943" max="7943" width="26.6640625" style="17" customWidth="1"/>
    <col min="7944" max="8193" width="11.44140625" style="17"/>
    <col min="8194" max="8194" width="44" style="17" customWidth="1"/>
    <col min="8195" max="8195" width="29" style="17" customWidth="1"/>
    <col min="8196" max="8196" width="82.88671875" style="17" customWidth="1"/>
    <col min="8197" max="8197" width="13" style="17" customWidth="1"/>
    <col min="8198" max="8198" width="13.5546875" style="17" customWidth="1"/>
    <col min="8199" max="8199" width="26.6640625" style="17" customWidth="1"/>
    <col min="8200" max="8449" width="11.44140625" style="17"/>
    <col min="8450" max="8450" width="44" style="17" customWidth="1"/>
    <col min="8451" max="8451" width="29" style="17" customWidth="1"/>
    <col min="8452" max="8452" width="82.88671875" style="17" customWidth="1"/>
    <col min="8453" max="8453" width="13" style="17" customWidth="1"/>
    <col min="8454" max="8454" width="13.5546875" style="17" customWidth="1"/>
    <col min="8455" max="8455" width="26.6640625" style="17" customWidth="1"/>
    <col min="8456" max="8705" width="11.44140625" style="17"/>
    <col min="8706" max="8706" width="44" style="17" customWidth="1"/>
    <col min="8707" max="8707" width="29" style="17" customWidth="1"/>
    <col min="8708" max="8708" width="82.88671875" style="17" customWidth="1"/>
    <col min="8709" max="8709" width="13" style="17" customWidth="1"/>
    <col min="8710" max="8710" width="13.5546875" style="17" customWidth="1"/>
    <col min="8711" max="8711" width="26.6640625" style="17" customWidth="1"/>
    <col min="8712" max="8961" width="11.44140625" style="17"/>
    <col min="8962" max="8962" width="44" style="17" customWidth="1"/>
    <col min="8963" max="8963" width="29" style="17" customWidth="1"/>
    <col min="8964" max="8964" width="82.88671875" style="17" customWidth="1"/>
    <col min="8965" max="8965" width="13" style="17" customWidth="1"/>
    <col min="8966" max="8966" width="13.5546875" style="17" customWidth="1"/>
    <col min="8967" max="8967" width="26.6640625" style="17" customWidth="1"/>
    <col min="8968" max="9217" width="11.44140625" style="17"/>
    <col min="9218" max="9218" width="44" style="17" customWidth="1"/>
    <col min="9219" max="9219" width="29" style="17" customWidth="1"/>
    <col min="9220" max="9220" width="82.88671875" style="17" customWidth="1"/>
    <col min="9221" max="9221" width="13" style="17" customWidth="1"/>
    <col min="9222" max="9222" width="13.5546875" style="17" customWidth="1"/>
    <col min="9223" max="9223" width="26.6640625" style="17" customWidth="1"/>
    <col min="9224" max="9473" width="11.44140625" style="17"/>
    <col min="9474" max="9474" width="44" style="17" customWidth="1"/>
    <col min="9475" max="9475" width="29" style="17" customWidth="1"/>
    <col min="9476" max="9476" width="82.88671875" style="17" customWidth="1"/>
    <col min="9477" max="9477" width="13" style="17" customWidth="1"/>
    <col min="9478" max="9478" width="13.5546875" style="17" customWidth="1"/>
    <col min="9479" max="9479" width="26.6640625" style="17" customWidth="1"/>
    <col min="9480" max="9729" width="11.44140625" style="17"/>
    <col min="9730" max="9730" width="44" style="17" customWidth="1"/>
    <col min="9731" max="9731" width="29" style="17" customWidth="1"/>
    <col min="9732" max="9732" width="82.88671875" style="17" customWidth="1"/>
    <col min="9733" max="9733" width="13" style="17" customWidth="1"/>
    <col min="9734" max="9734" width="13.5546875" style="17" customWidth="1"/>
    <col min="9735" max="9735" width="26.6640625" style="17" customWidth="1"/>
    <col min="9736" max="9985" width="11.44140625" style="17"/>
    <col min="9986" max="9986" width="44" style="17" customWidth="1"/>
    <col min="9987" max="9987" width="29" style="17" customWidth="1"/>
    <col min="9988" max="9988" width="82.88671875" style="17" customWidth="1"/>
    <col min="9989" max="9989" width="13" style="17" customWidth="1"/>
    <col min="9990" max="9990" width="13.5546875" style="17" customWidth="1"/>
    <col min="9991" max="9991" width="26.6640625" style="17" customWidth="1"/>
    <col min="9992" max="10241" width="11.44140625" style="17"/>
    <col min="10242" max="10242" width="44" style="17" customWidth="1"/>
    <col min="10243" max="10243" width="29" style="17" customWidth="1"/>
    <col min="10244" max="10244" width="82.88671875" style="17" customWidth="1"/>
    <col min="10245" max="10245" width="13" style="17" customWidth="1"/>
    <col min="10246" max="10246" width="13.5546875" style="17" customWidth="1"/>
    <col min="10247" max="10247" width="26.6640625" style="17" customWidth="1"/>
    <col min="10248" max="10497" width="11.44140625" style="17"/>
    <col min="10498" max="10498" width="44" style="17" customWidth="1"/>
    <col min="10499" max="10499" width="29" style="17" customWidth="1"/>
    <col min="10500" max="10500" width="82.88671875" style="17" customWidth="1"/>
    <col min="10501" max="10501" width="13" style="17" customWidth="1"/>
    <col min="10502" max="10502" width="13.5546875" style="17" customWidth="1"/>
    <col min="10503" max="10503" width="26.6640625" style="17" customWidth="1"/>
    <col min="10504" max="10753" width="11.44140625" style="17"/>
    <col min="10754" max="10754" width="44" style="17" customWidth="1"/>
    <col min="10755" max="10755" width="29" style="17" customWidth="1"/>
    <col min="10756" max="10756" width="82.88671875" style="17" customWidth="1"/>
    <col min="10757" max="10757" width="13" style="17" customWidth="1"/>
    <col min="10758" max="10758" width="13.5546875" style="17" customWidth="1"/>
    <col min="10759" max="10759" width="26.6640625" style="17" customWidth="1"/>
    <col min="10760" max="11009" width="11.44140625" style="17"/>
    <col min="11010" max="11010" width="44" style="17" customWidth="1"/>
    <col min="11011" max="11011" width="29" style="17" customWidth="1"/>
    <col min="11012" max="11012" width="82.88671875" style="17" customWidth="1"/>
    <col min="11013" max="11013" width="13" style="17" customWidth="1"/>
    <col min="11014" max="11014" width="13.5546875" style="17" customWidth="1"/>
    <col min="11015" max="11015" width="26.6640625" style="17" customWidth="1"/>
    <col min="11016" max="11265" width="11.44140625" style="17"/>
    <col min="11266" max="11266" width="44" style="17" customWidth="1"/>
    <col min="11267" max="11267" width="29" style="17" customWidth="1"/>
    <col min="11268" max="11268" width="82.88671875" style="17" customWidth="1"/>
    <col min="11269" max="11269" width="13" style="17" customWidth="1"/>
    <col min="11270" max="11270" width="13.5546875" style="17" customWidth="1"/>
    <col min="11271" max="11271" width="26.6640625" style="17" customWidth="1"/>
    <col min="11272" max="11521" width="11.44140625" style="17"/>
    <col min="11522" max="11522" width="44" style="17" customWidth="1"/>
    <col min="11523" max="11523" width="29" style="17" customWidth="1"/>
    <col min="11524" max="11524" width="82.88671875" style="17" customWidth="1"/>
    <col min="11525" max="11525" width="13" style="17" customWidth="1"/>
    <col min="11526" max="11526" width="13.5546875" style="17" customWidth="1"/>
    <col min="11527" max="11527" width="26.6640625" style="17" customWidth="1"/>
    <col min="11528" max="11777" width="11.44140625" style="17"/>
    <col min="11778" max="11778" width="44" style="17" customWidth="1"/>
    <col min="11779" max="11779" width="29" style="17" customWidth="1"/>
    <col min="11780" max="11780" width="82.88671875" style="17" customWidth="1"/>
    <col min="11781" max="11781" width="13" style="17" customWidth="1"/>
    <col min="11782" max="11782" width="13.5546875" style="17" customWidth="1"/>
    <col min="11783" max="11783" width="26.6640625" style="17" customWidth="1"/>
    <col min="11784" max="12033" width="11.44140625" style="17"/>
    <col min="12034" max="12034" width="44" style="17" customWidth="1"/>
    <col min="12035" max="12035" width="29" style="17" customWidth="1"/>
    <col min="12036" max="12036" width="82.88671875" style="17" customWidth="1"/>
    <col min="12037" max="12037" width="13" style="17" customWidth="1"/>
    <col min="12038" max="12038" width="13.5546875" style="17" customWidth="1"/>
    <col min="12039" max="12039" width="26.6640625" style="17" customWidth="1"/>
    <col min="12040" max="12289" width="11.44140625" style="17"/>
    <col min="12290" max="12290" width="44" style="17" customWidth="1"/>
    <col min="12291" max="12291" width="29" style="17" customWidth="1"/>
    <col min="12292" max="12292" width="82.88671875" style="17" customWidth="1"/>
    <col min="12293" max="12293" width="13" style="17" customWidth="1"/>
    <col min="12294" max="12294" width="13.5546875" style="17" customWidth="1"/>
    <col min="12295" max="12295" width="26.6640625" style="17" customWidth="1"/>
    <col min="12296" max="12545" width="11.44140625" style="17"/>
    <col min="12546" max="12546" width="44" style="17" customWidth="1"/>
    <col min="12547" max="12547" width="29" style="17" customWidth="1"/>
    <col min="12548" max="12548" width="82.88671875" style="17" customWidth="1"/>
    <col min="12549" max="12549" width="13" style="17" customWidth="1"/>
    <col min="12550" max="12550" width="13.5546875" style="17" customWidth="1"/>
    <col min="12551" max="12551" width="26.6640625" style="17" customWidth="1"/>
    <col min="12552" max="12801" width="11.44140625" style="17"/>
    <col min="12802" max="12802" width="44" style="17" customWidth="1"/>
    <col min="12803" max="12803" width="29" style="17" customWidth="1"/>
    <col min="12804" max="12804" width="82.88671875" style="17" customWidth="1"/>
    <col min="12805" max="12805" width="13" style="17" customWidth="1"/>
    <col min="12806" max="12806" width="13.5546875" style="17" customWidth="1"/>
    <col min="12807" max="12807" width="26.6640625" style="17" customWidth="1"/>
    <col min="12808" max="13057" width="11.44140625" style="17"/>
    <col min="13058" max="13058" width="44" style="17" customWidth="1"/>
    <col min="13059" max="13059" width="29" style="17" customWidth="1"/>
    <col min="13060" max="13060" width="82.88671875" style="17" customWidth="1"/>
    <col min="13061" max="13061" width="13" style="17" customWidth="1"/>
    <col min="13062" max="13062" width="13.5546875" style="17" customWidth="1"/>
    <col min="13063" max="13063" width="26.6640625" style="17" customWidth="1"/>
    <col min="13064" max="13313" width="11.44140625" style="17"/>
    <col min="13314" max="13314" width="44" style="17" customWidth="1"/>
    <col min="13315" max="13315" width="29" style="17" customWidth="1"/>
    <col min="13316" max="13316" width="82.88671875" style="17" customWidth="1"/>
    <col min="13317" max="13317" width="13" style="17" customWidth="1"/>
    <col min="13318" max="13318" width="13.5546875" style="17" customWidth="1"/>
    <col min="13319" max="13319" width="26.6640625" style="17" customWidth="1"/>
    <col min="13320" max="13569" width="11.44140625" style="17"/>
    <col min="13570" max="13570" width="44" style="17" customWidth="1"/>
    <col min="13571" max="13571" width="29" style="17" customWidth="1"/>
    <col min="13572" max="13572" width="82.88671875" style="17" customWidth="1"/>
    <col min="13573" max="13573" width="13" style="17" customWidth="1"/>
    <col min="13574" max="13574" width="13.5546875" style="17" customWidth="1"/>
    <col min="13575" max="13575" width="26.6640625" style="17" customWidth="1"/>
    <col min="13576" max="13825" width="11.44140625" style="17"/>
    <col min="13826" max="13826" width="44" style="17" customWidth="1"/>
    <col min="13827" max="13827" width="29" style="17" customWidth="1"/>
    <col min="13828" max="13828" width="82.88671875" style="17" customWidth="1"/>
    <col min="13829" max="13829" width="13" style="17" customWidth="1"/>
    <col min="13830" max="13830" width="13.5546875" style="17" customWidth="1"/>
    <col min="13831" max="13831" width="26.6640625" style="17" customWidth="1"/>
    <col min="13832" max="14081" width="11.44140625" style="17"/>
    <col min="14082" max="14082" width="44" style="17" customWidth="1"/>
    <col min="14083" max="14083" width="29" style="17" customWidth="1"/>
    <col min="14084" max="14084" width="82.88671875" style="17" customWidth="1"/>
    <col min="14085" max="14085" width="13" style="17" customWidth="1"/>
    <col min="14086" max="14086" width="13.5546875" style="17" customWidth="1"/>
    <col min="14087" max="14087" width="26.6640625" style="17" customWidth="1"/>
    <col min="14088" max="14337" width="11.44140625" style="17"/>
    <col min="14338" max="14338" width="44" style="17" customWidth="1"/>
    <col min="14339" max="14339" width="29" style="17" customWidth="1"/>
    <col min="14340" max="14340" width="82.88671875" style="17" customWidth="1"/>
    <col min="14341" max="14341" width="13" style="17" customWidth="1"/>
    <col min="14342" max="14342" width="13.5546875" style="17" customWidth="1"/>
    <col min="14343" max="14343" width="26.6640625" style="17" customWidth="1"/>
    <col min="14344" max="14593" width="11.44140625" style="17"/>
    <col min="14594" max="14594" width="44" style="17" customWidth="1"/>
    <col min="14595" max="14595" width="29" style="17" customWidth="1"/>
    <col min="14596" max="14596" width="82.88671875" style="17" customWidth="1"/>
    <col min="14597" max="14597" width="13" style="17" customWidth="1"/>
    <col min="14598" max="14598" width="13.5546875" style="17" customWidth="1"/>
    <col min="14599" max="14599" width="26.6640625" style="17" customWidth="1"/>
    <col min="14600" max="14849" width="11.44140625" style="17"/>
    <col min="14850" max="14850" width="44" style="17" customWidth="1"/>
    <col min="14851" max="14851" width="29" style="17" customWidth="1"/>
    <col min="14852" max="14852" width="82.88671875" style="17" customWidth="1"/>
    <col min="14853" max="14853" width="13" style="17" customWidth="1"/>
    <col min="14854" max="14854" width="13.5546875" style="17" customWidth="1"/>
    <col min="14855" max="14855" width="26.6640625" style="17" customWidth="1"/>
    <col min="14856" max="15105" width="11.44140625" style="17"/>
    <col min="15106" max="15106" width="44" style="17" customWidth="1"/>
    <col min="15107" max="15107" width="29" style="17" customWidth="1"/>
    <col min="15108" max="15108" width="82.88671875" style="17" customWidth="1"/>
    <col min="15109" max="15109" width="13" style="17" customWidth="1"/>
    <col min="15110" max="15110" width="13.5546875" style="17" customWidth="1"/>
    <col min="15111" max="15111" width="26.6640625" style="17" customWidth="1"/>
    <col min="15112" max="15361" width="11.44140625" style="17"/>
    <col min="15362" max="15362" width="44" style="17" customWidth="1"/>
    <col min="15363" max="15363" width="29" style="17" customWidth="1"/>
    <col min="15364" max="15364" width="82.88671875" style="17" customWidth="1"/>
    <col min="15365" max="15365" width="13" style="17" customWidth="1"/>
    <col min="15366" max="15366" width="13.5546875" style="17" customWidth="1"/>
    <col min="15367" max="15367" width="26.6640625" style="17" customWidth="1"/>
    <col min="15368" max="15617" width="11.44140625" style="17"/>
    <col min="15618" max="15618" width="44" style="17" customWidth="1"/>
    <col min="15619" max="15619" width="29" style="17" customWidth="1"/>
    <col min="15620" max="15620" width="82.88671875" style="17" customWidth="1"/>
    <col min="15621" max="15621" width="13" style="17" customWidth="1"/>
    <col min="15622" max="15622" width="13.5546875" style="17" customWidth="1"/>
    <col min="15623" max="15623" width="26.6640625" style="17" customWidth="1"/>
    <col min="15624" max="15873" width="11.44140625" style="17"/>
    <col min="15874" max="15874" width="44" style="17" customWidth="1"/>
    <col min="15875" max="15875" width="29" style="17" customWidth="1"/>
    <col min="15876" max="15876" width="82.88671875" style="17" customWidth="1"/>
    <col min="15877" max="15877" width="13" style="17" customWidth="1"/>
    <col min="15878" max="15878" width="13.5546875" style="17" customWidth="1"/>
    <col min="15879" max="15879" width="26.6640625" style="17" customWidth="1"/>
    <col min="15880" max="16129" width="11.44140625" style="17"/>
    <col min="16130" max="16130" width="44" style="17" customWidth="1"/>
    <col min="16131" max="16131" width="29" style="17" customWidth="1"/>
    <col min="16132" max="16132" width="82.88671875" style="17" customWidth="1"/>
    <col min="16133" max="16133" width="13" style="17" customWidth="1"/>
    <col min="16134" max="16134" width="13.5546875" style="17" customWidth="1"/>
    <col min="16135" max="16135" width="26.6640625" style="17" customWidth="1"/>
    <col min="16136" max="16384" width="11.44140625" style="17"/>
  </cols>
  <sheetData>
    <row r="1" spans="1:10" ht="18.75" customHeight="1">
      <c r="A1" s="384" t="s">
        <v>144</v>
      </c>
      <c r="B1" s="384"/>
      <c r="C1" s="384"/>
      <c r="D1" s="384"/>
      <c r="E1" s="384"/>
      <c r="F1" s="384"/>
      <c r="G1" s="384"/>
    </row>
    <row r="2" spans="1:10" ht="25.5" customHeight="1">
      <c r="A2" s="384"/>
      <c r="B2" s="384"/>
      <c r="C2" s="384"/>
      <c r="D2" s="384"/>
      <c r="E2" s="384"/>
      <c r="F2" s="384"/>
      <c r="G2" s="384"/>
    </row>
    <row r="3" spans="1:10" ht="14.25" customHeight="1">
      <c r="A3" s="384"/>
      <c r="B3" s="384"/>
      <c r="C3" s="384"/>
      <c r="D3" s="384"/>
      <c r="E3" s="384"/>
      <c r="F3" s="384"/>
      <c r="G3" s="384"/>
    </row>
    <row r="4" spans="1:10" ht="86.25" customHeight="1">
      <c r="C4" s="18"/>
      <c r="D4" s="18"/>
      <c r="E4" s="18"/>
      <c r="F4" s="19"/>
    </row>
    <row r="5" spans="1:10" ht="28.5" customHeight="1">
      <c r="A5" s="378" t="s">
        <v>152</v>
      </c>
      <c r="B5" s="378"/>
      <c r="C5" s="378"/>
      <c r="D5" s="378"/>
      <c r="E5" s="378"/>
      <c r="F5" s="378"/>
      <c r="G5" s="378"/>
      <c r="H5" s="378"/>
      <c r="I5" s="378"/>
    </row>
    <row r="6" spans="1:10" s="25" customFormat="1" ht="42" customHeight="1">
      <c r="A6" s="20" t="s">
        <v>82</v>
      </c>
      <c r="B6" s="385" t="s">
        <v>145</v>
      </c>
      <c r="C6" s="385" t="s">
        <v>146</v>
      </c>
      <c r="D6" s="385" t="s">
        <v>147</v>
      </c>
      <c r="E6" s="385" t="s">
        <v>148</v>
      </c>
      <c r="F6" s="385" t="s">
        <v>149</v>
      </c>
      <c r="G6" s="385" t="s">
        <v>150</v>
      </c>
      <c r="H6" s="385" t="s">
        <v>151</v>
      </c>
      <c r="I6" s="385"/>
      <c r="J6" s="28"/>
    </row>
    <row r="7" spans="1:10" s="25" customFormat="1" ht="48.75" customHeight="1">
      <c r="A7" s="27"/>
      <c r="B7" s="386"/>
      <c r="C7" s="386"/>
      <c r="D7" s="386"/>
      <c r="E7" s="386"/>
      <c r="F7" s="386"/>
      <c r="G7" s="386"/>
      <c r="H7" s="21" t="s">
        <v>153</v>
      </c>
      <c r="I7" s="21" t="s">
        <v>154</v>
      </c>
      <c r="J7" s="28"/>
    </row>
    <row r="8" spans="1:10" ht="78.75" customHeight="1">
      <c r="A8" s="22"/>
      <c r="B8" s="22"/>
      <c r="C8" s="23"/>
      <c r="D8" s="23"/>
      <c r="E8" s="24"/>
      <c r="F8" s="24"/>
      <c r="G8" s="23"/>
      <c r="H8" s="23"/>
      <c r="I8" s="23"/>
      <c r="J8"/>
    </row>
    <row r="9" spans="1:10" ht="101.25" customHeight="1">
      <c r="A9" s="22"/>
      <c r="B9" s="22"/>
      <c r="C9" s="23"/>
      <c r="D9" s="23"/>
      <c r="E9" s="24"/>
      <c r="F9" s="24"/>
      <c r="G9" s="23"/>
      <c r="H9" s="23"/>
      <c r="I9" s="23"/>
      <c r="J9"/>
    </row>
    <row r="10" spans="1:10" ht="124.5" customHeight="1">
      <c r="A10" s="22"/>
      <c r="B10" s="22"/>
      <c r="C10" s="23"/>
      <c r="D10" s="23"/>
      <c r="E10" s="24"/>
      <c r="F10" s="24"/>
      <c r="G10" s="23"/>
      <c r="H10" s="23"/>
      <c r="I10" s="23"/>
      <c r="J10"/>
    </row>
    <row r="11" spans="1:10" ht="74.25" customHeight="1">
      <c r="A11" s="22"/>
      <c r="B11" s="22"/>
      <c r="C11" s="23"/>
      <c r="D11" s="23"/>
      <c r="E11" s="24"/>
      <c r="F11" s="24"/>
      <c r="G11" s="23"/>
      <c r="H11" s="23"/>
      <c r="I11" s="23"/>
      <c r="J11"/>
    </row>
    <row r="12" spans="1:10">
      <c r="A12" s="378" t="s">
        <v>155</v>
      </c>
      <c r="B12" s="378"/>
      <c r="C12" s="378"/>
      <c r="D12" s="378"/>
      <c r="E12" s="378"/>
      <c r="F12" s="378"/>
      <c r="G12" s="378"/>
      <c r="H12" s="378"/>
      <c r="I12" s="378"/>
    </row>
    <row r="13" spans="1:10" ht="13.8">
      <c r="A13" s="22"/>
      <c r="B13" s="22"/>
      <c r="C13" s="23"/>
      <c r="D13" s="23"/>
      <c r="E13" s="24"/>
      <c r="F13" s="24"/>
      <c r="G13" s="23"/>
      <c r="H13" s="23"/>
      <c r="I13" s="23"/>
    </row>
    <row r="14" spans="1:10" ht="13.8">
      <c r="A14" s="22"/>
      <c r="B14" s="22"/>
      <c r="C14" s="23"/>
      <c r="D14" s="23"/>
      <c r="E14" s="24"/>
      <c r="F14" s="24"/>
      <c r="G14" s="23"/>
      <c r="H14" s="23"/>
      <c r="I14" s="23"/>
    </row>
    <row r="15" spans="1:10" ht="13.8">
      <c r="A15" s="22"/>
      <c r="B15" s="22"/>
      <c r="C15" s="23"/>
      <c r="D15" s="23"/>
      <c r="E15" s="24"/>
      <c r="F15" s="24"/>
      <c r="G15" s="23"/>
      <c r="H15" s="23"/>
      <c r="I15" s="23"/>
    </row>
    <row r="16" spans="1:10" ht="13.8">
      <c r="A16" s="22"/>
      <c r="B16" s="22"/>
      <c r="C16" s="23"/>
      <c r="D16" s="23"/>
      <c r="E16" s="24"/>
      <c r="F16" s="24"/>
      <c r="G16" s="23"/>
      <c r="H16" s="23"/>
      <c r="I16" s="23"/>
    </row>
    <row r="17" spans="1:9" ht="13.8">
      <c r="A17" s="22"/>
      <c r="B17" s="22"/>
      <c r="C17" s="23"/>
      <c r="D17" s="23"/>
      <c r="E17" s="24"/>
      <c r="F17" s="24"/>
      <c r="G17" s="23"/>
      <c r="H17" s="23"/>
      <c r="I17" s="23"/>
    </row>
    <row r="18" spans="1:9" ht="13.8">
      <c r="A18" s="22"/>
      <c r="B18" s="22"/>
      <c r="C18" s="23"/>
      <c r="D18" s="23"/>
      <c r="E18" s="24"/>
      <c r="F18" s="24"/>
      <c r="G18" s="23"/>
      <c r="H18" s="23"/>
      <c r="I18" s="23"/>
    </row>
    <row r="19" spans="1:9" ht="13.8">
      <c r="A19" s="22"/>
      <c r="B19" s="22"/>
      <c r="C19" s="23"/>
      <c r="D19" s="23"/>
      <c r="E19" s="24"/>
      <c r="F19" s="24"/>
      <c r="G19" s="23"/>
      <c r="H19" s="23"/>
      <c r="I19" s="23"/>
    </row>
    <row r="20" spans="1:9" ht="14.25" customHeight="1">
      <c r="A20" s="382" t="s">
        <v>157</v>
      </c>
      <c r="B20" s="383"/>
      <c r="C20" s="29"/>
      <c r="D20" s="30"/>
      <c r="E20" s="24" t="s">
        <v>159</v>
      </c>
      <c r="F20" s="379"/>
      <c r="G20" s="380"/>
      <c r="H20" s="380"/>
      <c r="I20" s="381"/>
    </row>
    <row r="21" spans="1:9" ht="14.25" customHeight="1">
      <c r="A21" s="382" t="s">
        <v>156</v>
      </c>
      <c r="B21" s="383"/>
      <c r="C21" s="29"/>
      <c r="D21" s="30"/>
      <c r="E21" s="24" t="s">
        <v>158</v>
      </c>
      <c r="F21" s="379"/>
      <c r="G21" s="380"/>
      <c r="H21" s="380"/>
      <c r="I21" s="381"/>
    </row>
  </sheetData>
  <mergeCells count="14">
    <mergeCell ref="A1:G3"/>
    <mergeCell ref="H6:I6"/>
    <mergeCell ref="G6:G7"/>
    <mergeCell ref="F6:F7"/>
    <mergeCell ref="E6:E7"/>
    <mergeCell ref="D6:D7"/>
    <mergeCell ref="C6:C7"/>
    <mergeCell ref="B6:B7"/>
    <mergeCell ref="A5:I5"/>
    <mergeCell ref="A12:I12"/>
    <mergeCell ref="F21:I21"/>
    <mergeCell ref="F20:I20"/>
    <mergeCell ref="A20:B20"/>
    <mergeCell ref="A21:B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A74F-879B-49F0-877B-39D4D25FD0E2}">
  <dimension ref="A2:WDI77"/>
  <sheetViews>
    <sheetView showGridLines="0" zoomScale="30" zoomScaleNormal="30" workbookViewId="0">
      <selection activeCell="V14" sqref="V14"/>
    </sheetView>
  </sheetViews>
  <sheetFormatPr baseColWidth="10" defaultColWidth="0" defaultRowHeight="14.4"/>
  <cols>
    <col min="1" max="1" width="20.33203125" style="28" customWidth="1"/>
    <col min="2" max="2" width="14" customWidth="1"/>
    <col min="3" max="3" width="27.88671875" customWidth="1"/>
    <col min="4" max="4" width="13" customWidth="1"/>
    <col min="5" max="5" width="21.33203125" style="72" customWidth="1"/>
    <col min="6" max="6" width="17.33203125" bestFit="1" customWidth="1"/>
    <col min="7" max="7" width="20.5546875" customWidth="1"/>
    <col min="8" max="8" width="11.44140625" customWidth="1"/>
    <col min="9" max="12" width="15.109375" customWidth="1"/>
    <col min="13" max="18" width="13.44140625" customWidth="1"/>
    <col min="19" max="19" width="26.6640625" style="77" customWidth="1"/>
    <col min="20" max="21" width="27.33203125" style="28" customWidth="1"/>
    <col min="22" max="22" width="28.33203125" style="13" customWidth="1"/>
    <col min="23" max="23" width="25.33203125" customWidth="1"/>
    <col min="24" max="24" width="25.88671875" customWidth="1"/>
    <col min="25" max="25" width="13.44140625" customWidth="1"/>
    <col min="26" max="31" width="11.44140625" customWidth="1"/>
    <col min="32" max="272" width="11.44140625" hidden="1"/>
    <col min="273" max="287" width="11.44140625" customWidth="1"/>
    <col min="288" max="528" width="11.44140625" hidden="1"/>
    <col min="529" max="543" width="11.44140625" customWidth="1"/>
    <col min="544" max="784" width="11.44140625" hidden="1"/>
    <col min="785" max="799" width="11.44140625" customWidth="1"/>
    <col min="800" max="1040" width="11.44140625" hidden="1"/>
    <col min="1041" max="1055" width="11.44140625" customWidth="1"/>
    <col min="1056" max="1296" width="11.44140625" hidden="1"/>
    <col min="1297" max="1311" width="11.44140625" customWidth="1"/>
    <col min="1312" max="1552" width="11.44140625" hidden="1"/>
    <col min="1553" max="1567" width="11.44140625" customWidth="1"/>
    <col min="1568" max="1808" width="11.44140625" hidden="1"/>
    <col min="1809" max="1823" width="11.44140625" customWidth="1"/>
    <col min="1824" max="2064" width="11.44140625" hidden="1"/>
    <col min="2065" max="2079" width="11.44140625" customWidth="1"/>
    <col min="2080" max="2320" width="11.44140625" hidden="1"/>
    <col min="2321" max="2335" width="11.44140625" customWidth="1"/>
    <col min="2336" max="2576" width="11.44140625" hidden="1"/>
    <col min="2577" max="2591" width="11.44140625" customWidth="1"/>
    <col min="2592" max="2832" width="11.44140625" hidden="1"/>
    <col min="2833" max="2847" width="11.44140625" customWidth="1"/>
    <col min="2848" max="3088" width="11.44140625" hidden="1"/>
    <col min="3089" max="3103" width="11.44140625" customWidth="1"/>
    <col min="3104" max="3344" width="11.44140625" hidden="1"/>
    <col min="3345" max="3359" width="11.44140625" customWidth="1"/>
    <col min="3360" max="3600" width="11.44140625" hidden="1"/>
    <col min="3601" max="3615" width="11.44140625" customWidth="1"/>
    <col min="3616" max="3856" width="11.44140625" hidden="1"/>
    <col min="3857" max="3871" width="11.44140625" customWidth="1"/>
    <col min="3872" max="4112" width="11.44140625" hidden="1"/>
    <col min="4113" max="4127" width="11.44140625" customWidth="1"/>
    <col min="4128" max="4368" width="11.44140625" hidden="1"/>
    <col min="4369" max="4383" width="11.44140625" customWidth="1"/>
    <col min="4384" max="4624" width="11.44140625" hidden="1"/>
    <col min="4625" max="4639" width="11.44140625" customWidth="1"/>
    <col min="4640" max="4880" width="11.44140625" hidden="1"/>
    <col min="4881" max="4895" width="11.44140625" customWidth="1"/>
    <col min="4896" max="5136" width="11.44140625" hidden="1"/>
    <col min="5137" max="5151" width="11.44140625" customWidth="1"/>
    <col min="5152" max="5392" width="11.44140625" hidden="1"/>
    <col min="5393" max="5407" width="11.44140625" customWidth="1"/>
    <col min="5408" max="5648" width="11.44140625" hidden="1"/>
    <col min="5649" max="5663" width="11.44140625" customWidth="1"/>
    <col min="5664" max="5904" width="11.44140625" hidden="1"/>
    <col min="5905" max="5919" width="11.44140625" customWidth="1"/>
    <col min="5920" max="6160" width="11.44140625" hidden="1"/>
    <col min="6161" max="6175" width="11.44140625" customWidth="1"/>
    <col min="6176" max="6416" width="11.44140625" hidden="1"/>
    <col min="6417" max="6431" width="11.44140625" customWidth="1"/>
    <col min="6432" max="6672" width="11.44140625" hidden="1"/>
    <col min="6673" max="6687" width="11.44140625" customWidth="1"/>
    <col min="6688" max="6928" width="11.44140625" hidden="1"/>
    <col min="6929" max="6943" width="11.44140625" customWidth="1"/>
    <col min="6944" max="7184" width="11.44140625" hidden="1"/>
    <col min="7185" max="7199" width="11.44140625" customWidth="1"/>
    <col min="7200" max="7440" width="11.44140625" hidden="1"/>
    <col min="7441" max="7455" width="11.44140625" customWidth="1"/>
    <col min="7456" max="7696" width="11.44140625" hidden="1"/>
    <col min="7697" max="7711" width="11.44140625" customWidth="1"/>
    <col min="7712" max="7952" width="11.44140625" hidden="1"/>
    <col min="7953" max="7967" width="11.44140625" customWidth="1"/>
    <col min="7968" max="8208" width="11.44140625" hidden="1"/>
    <col min="8209" max="8223" width="11.44140625" customWidth="1"/>
    <col min="8224" max="8464" width="11.44140625" hidden="1"/>
    <col min="8465" max="8479" width="11.44140625" customWidth="1"/>
    <col min="8480" max="8720" width="11.44140625" hidden="1"/>
    <col min="8721" max="8735" width="11.44140625" customWidth="1"/>
    <col min="8736" max="8976" width="11.44140625" hidden="1"/>
    <col min="8977" max="8991" width="11.44140625" customWidth="1"/>
    <col min="8992" max="9232" width="11.44140625" hidden="1"/>
    <col min="9233" max="9247" width="11.44140625" customWidth="1"/>
    <col min="9248" max="9488" width="11.44140625" hidden="1"/>
    <col min="9489" max="9503" width="11.44140625" customWidth="1"/>
    <col min="9504" max="9744" width="11.44140625" hidden="1"/>
    <col min="9745" max="9759" width="11.44140625" customWidth="1"/>
    <col min="9760" max="10000" width="11.44140625" hidden="1"/>
    <col min="10001" max="10015" width="11.44140625" customWidth="1"/>
    <col min="10016" max="10256" width="11.44140625" hidden="1"/>
    <col min="10257" max="10271" width="11.44140625" customWidth="1"/>
    <col min="10272" max="10512" width="11.44140625" hidden="1"/>
    <col min="10513" max="10527" width="11.44140625" customWidth="1"/>
    <col min="10528" max="10768" width="11.44140625" hidden="1"/>
    <col min="10769" max="10783" width="11.44140625" customWidth="1"/>
    <col min="10784" max="11024" width="11.44140625" hidden="1"/>
    <col min="11025" max="11039" width="11.44140625" customWidth="1"/>
    <col min="11040" max="11280" width="11.44140625" hidden="1"/>
    <col min="11281" max="11295" width="11.44140625" customWidth="1"/>
    <col min="11296" max="11536" width="11.44140625" hidden="1"/>
    <col min="11537" max="11551" width="11.44140625" customWidth="1"/>
    <col min="11552" max="11792" width="11.44140625" hidden="1"/>
    <col min="11793" max="11807" width="11.44140625" customWidth="1"/>
    <col min="11808" max="12048" width="11.44140625" hidden="1"/>
    <col min="12049" max="12063" width="11.44140625" customWidth="1"/>
    <col min="12064" max="12304" width="11.44140625" hidden="1"/>
    <col min="12305" max="12319" width="11.44140625" customWidth="1"/>
    <col min="12320" max="12560" width="11.44140625" hidden="1"/>
    <col min="12561" max="12575" width="11.44140625" customWidth="1"/>
    <col min="12576" max="12816" width="11.44140625" hidden="1"/>
    <col min="12817" max="12831" width="11.44140625" customWidth="1"/>
    <col min="12832" max="13072" width="11.44140625" hidden="1"/>
    <col min="13073" max="13087" width="11.44140625" customWidth="1"/>
    <col min="13088" max="13328" width="11.44140625" hidden="1"/>
    <col min="13329" max="13343" width="11.44140625" customWidth="1"/>
    <col min="13344" max="13584" width="11.44140625" hidden="1"/>
    <col min="13585" max="13599" width="11.44140625" customWidth="1"/>
    <col min="13600" max="13840" width="11.44140625" hidden="1"/>
    <col min="13841" max="13855" width="11.44140625" customWidth="1"/>
    <col min="13856" max="14096" width="11.44140625" hidden="1"/>
    <col min="14097" max="14111" width="11.44140625" customWidth="1"/>
    <col min="14112" max="14352" width="11.44140625" hidden="1"/>
    <col min="14353" max="14367" width="11.44140625" customWidth="1"/>
    <col min="14368" max="14608" width="11.44140625" hidden="1"/>
    <col min="14609" max="14623" width="11.44140625" customWidth="1"/>
    <col min="14624" max="14864" width="11.44140625" hidden="1"/>
    <col min="14865" max="14879" width="11.44140625" customWidth="1"/>
    <col min="14880" max="15120" width="11.44140625" hidden="1"/>
    <col min="15121" max="15135" width="11.44140625" customWidth="1"/>
    <col min="15136" max="15376" width="11.44140625" hidden="1"/>
    <col min="15377" max="15391" width="11.44140625" customWidth="1"/>
    <col min="15392" max="15632" width="11.44140625" hidden="1"/>
    <col min="15633" max="15647" width="11.44140625" customWidth="1"/>
    <col min="15662" max="16384" width="11.44140625" hidden="1"/>
  </cols>
  <sheetData>
    <row r="2" spans="1:29" ht="20.100000000000001" customHeight="1">
      <c r="A2" s="400"/>
      <c r="B2" s="400"/>
      <c r="C2" s="400"/>
      <c r="D2" s="402" t="s">
        <v>110</v>
      </c>
      <c r="E2" s="403"/>
      <c r="F2" s="403"/>
      <c r="G2" s="403"/>
      <c r="H2" s="403"/>
      <c r="I2" s="403"/>
      <c r="J2" s="403"/>
      <c r="K2" s="403"/>
      <c r="L2" s="403"/>
      <c r="M2" s="403"/>
      <c r="N2" s="403"/>
      <c r="O2" s="403"/>
      <c r="P2" s="403"/>
      <c r="Q2" s="403"/>
      <c r="R2" s="403"/>
      <c r="S2" s="403"/>
      <c r="T2" s="403"/>
      <c r="U2" s="403"/>
      <c r="V2" s="404"/>
      <c r="W2" s="411" t="s">
        <v>400</v>
      </c>
      <c r="X2" s="412"/>
      <c r="Y2" s="145"/>
      <c r="Z2" s="145"/>
      <c r="AA2" s="387"/>
      <c r="AB2" s="387"/>
      <c r="AC2" s="387"/>
    </row>
    <row r="3" spans="1:29" ht="20.100000000000001" customHeight="1">
      <c r="A3" s="400"/>
      <c r="B3" s="400"/>
      <c r="C3" s="400"/>
      <c r="D3" s="405"/>
      <c r="E3" s="406"/>
      <c r="F3" s="406"/>
      <c r="G3" s="406"/>
      <c r="H3" s="406"/>
      <c r="I3" s="406"/>
      <c r="J3" s="406"/>
      <c r="K3" s="406"/>
      <c r="L3" s="406"/>
      <c r="M3" s="406"/>
      <c r="N3" s="406"/>
      <c r="O3" s="406"/>
      <c r="P3" s="406"/>
      <c r="Q3" s="406"/>
      <c r="R3" s="406"/>
      <c r="S3" s="406"/>
      <c r="T3" s="406"/>
      <c r="U3" s="406"/>
      <c r="V3" s="407"/>
      <c r="W3" s="413" t="s">
        <v>417</v>
      </c>
      <c r="X3" s="414"/>
      <c r="Y3" s="145"/>
      <c r="Z3" s="145"/>
      <c r="AA3" s="387"/>
      <c r="AB3" s="387"/>
      <c r="AC3" s="387"/>
    </row>
    <row r="4" spans="1:29" ht="20.100000000000001" customHeight="1">
      <c r="A4" s="400"/>
      <c r="B4" s="400"/>
      <c r="C4" s="400"/>
      <c r="D4" s="405"/>
      <c r="E4" s="406"/>
      <c r="F4" s="406"/>
      <c r="G4" s="406"/>
      <c r="H4" s="406"/>
      <c r="I4" s="406"/>
      <c r="J4" s="406"/>
      <c r="K4" s="406"/>
      <c r="L4" s="406"/>
      <c r="M4" s="406"/>
      <c r="N4" s="406"/>
      <c r="O4" s="406"/>
      <c r="P4" s="406"/>
      <c r="Q4" s="406"/>
      <c r="R4" s="406"/>
      <c r="S4" s="406"/>
      <c r="T4" s="406"/>
      <c r="U4" s="406"/>
      <c r="V4" s="407"/>
      <c r="W4" s="411" t="s">
        <v>401</v>
      </c>
      <c r="X4" s="412"/>
      <c r="Y4" s="145"/>
      <c r="Z4" s="145"/>
      <c r="AA4" s="387"/>
      <c r="AB4" s="387"/>
      <c r="AC4" s="387"/>
    </row>
    <row r="5" spans="1:29" ht="20.100000000000001" customHeight="1">
      <c r="A5" s="400"/>
      <c r="B5" s="400"/>
      <c r="C5" s="400"/>
      <c r="D5" s="408"/>
      <c r="E5" s="409"/>
      <c r="F5" s="409"/>
      <c r="G5" s="409"/>
      <c r="H5" s="409"/>
      <c r="I5" s="409"/>
      <c r="J5" s="409"/>
      <c r="K5" s="409"/>
      <c r="L5" s="409"/>
      <c r="M5" s="409"/>
      <c r="N5" s="409"/>
      <c r="O5" s="409"/>
      <c r="P5" s="409"/>
      <c r="Q5" s="409"/>
      <c r="R5" s="409"/>
      <c r="S5" s="409"/>
      <c r="T5" s="409"/>
      <c r="U5" s="409"/>
      <c r="V5" s="410"/>
      <c r="W5" s="411" t="s">
        <v>402</v>
      </c>
      <c r="X5" s="412"/>
      <c r="Y5" s="145"/>
      <c r="Z5" s="145"/>
      <c r="AA5" s="387"/>
      <c r="AB5" s="387"/>
      <c r="AC5" s="387"/>
    </row>
    <row r="6" spans="1:29" ht="15" customHeight="1">
      <c r="A6" s="401" t="s">
        <v>380</v>
      </c>
      <c r="B6" s="401"/>
      <c r="C6" s="401"/>
      <c r="D6" s="401"/>
      <c r="E6" s="401"/>
      <c r="F6" s="401"/>
      <c r="G6" s="401"/>
      <c r="H6" s="401"/>
      <c r="I6" s="401"/>
      <c r="J6" s="401"/>
      <c r="K6" s="401"/>
      <c r="L6" s="401"/>
      <c r="M6" s="401"/>
      <c r="N6" s="401"/>
      <c r="O6" s="401"/>
      <c r="P6" s="401"/>
      <c r="Q6" s="401"/>
      <c r="R6" s="401"/>
      <c r="S6" s="401"/>
      <c r="T6" s="401"/>
      <c r="U6" s="401"/>
      <c r="V6" s="401"/>
      <c r="W6" s="401"/>
      <c r="X6" s="401"/>
      <c r="Y6" s="145"/>
      <c r="Z6" s="150"/>
      <c r="AA6" s="150"/>
      <c r="AB6" s="150"/>
    </row>
    <row r="7" spans="1:29" ht="15" customHeight="1">
      <c r="A7" s="364"/>
      <c r="B7" s="364"/>
      <c r="C7" s="364"/>
      <c r="D7" s="364"/>
      <c r="E7" s="364"/>
      <c r="F7" s="364"/>
      <c r="G7" s="364"/>
      <c r="H7" s="364"/>
      <c r="I7" s="364"/>
      <c r="J7" s="364"/>
      <c r="K7" s="364"/>
      <c r="L7" s="364"/>
      <c r="M7" s="364"/>
      <c r="N7" s="364"/>
      <c r="O7" s="364"/>
      <c r="P7" s="364"/>
      <c r="Q7" s="364"/>
      <c r="R7" s="364"/>
      <c r="S7" s="364"/>
      <c r="T7" s="364"/>
      <c r="U7" s="364"/>
      <c r="V7" s="364"/>
      <c r="W7" s="364"/>
      <c r="X7" s="364"/>
      <c r="Y7" s="145"/>
      <c r="Z7" s="150"/>
      <c r="AA7" s="150"/>
      <c r="AB7" s="150"/>
    </row>
    <row r="8" spans="1:29" ht="15" customHeight="1">
      <c r="A8" s="364"/>
      <c r="B8" s="364"/>
      <c r="C8" s="364"/>
      <c r="D8" s="364"/>
      <c r="E8" s="364"/>
      <c r="F8" s="364"/>
      <c r="G8" s="364"/>
      <c r="H8" s="364"/>
      <c r="I8" s="364"/>
      <c r="J8" s="364"/>
      <c r="K8" s="364"/>
      <c r="L8" s="364"/>
      <c r="M8" s="364"/>
      <c r="N8" s="364"/>
      <c r="O8" s="364"/>
      <c r="P8" s="364"/>
      <c r="Q8" s="364"/>
      <c r="R8" s="364"/>
      <c r="S8" s="364"/>
      <c r="T8" s="364"/>
      <c r="U8" s="364"/>
      <c r="V8" s="364"/>
      <c r="W8" s="364"/>
      <c r="X8" s="364"/>
      <c r="Y8" s="150"/>
      <c r="Z8" s="150"/>
      <c r="AA8" s="150"/>
      <c r="AB8" s="150"/>
    </row>
    <row r="9" spans="1:29" ht="15" customHeight="1">
      <c r="A9" s="364"/>
      <c r="B9" s="364"/>
      <c r="C9" s="364"/>
      <c r="D9" s="364"/>
      <c r="E9" s="364"/>
      <c r="F9" s="364"/>
      <c r="G9" s="364"/>
      <c r="H9" s="364"/>
      <c r="I9" s="364"/>
      <c r="J9" s="364"/>
      <c r="K9" s="364"/>
      <c r="L9" s="364"/>
      <c r="M9" s="364"/>
      <c r="N9" s="364"/>
      <c r="O9" s="364"/>
      <c r="P9" s="364"/>
      <c r="Q9" s="364"/>
      <c r="R9" s="364"/>
      <c r="S9" s="364"/>
      <c r="T9" s="364"/>
      <c r="U9" s="364"/>
      <c r="V9" s="364"/>
      <c r="W9" s="364"/>
      <c r="X9" s="364"/>
      <c r="Y9" s="150"/>
      <c r="Z9" s="150"/>
      <c r="AA9" s="150"/>
      <c r="AB9" s="150"/>
    </row>
    <row r="10" spans="1:29" ht="15" customHeight="1">
      <c r="A10" s="364"/>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150"/>
      <c r="Z10" s="150"/>
      <c r="AA10" s="150"/>
      <c r="AB10" s="150"/>
    </row>
    <row r="11" spans="1:29" ht="15" customHeight="1">
      <c r="A11" s="364"/>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150"/>
    </row>
    <row r="12" spans="1:29" ht="253.2" customHeight="1">
      <c r="E12" s="94"/>
      <c r="F12" s="16"/>
      <c r="G12" s="16"/>
      <c r="H12" s="16"/>
      <c r="I12" s="16"/>
      <c r="J12" s="16"/>
      <c r="K12" s="16"/>
      <c r="L12" s="16"/>
      <c r="M12" s="16"/>
      <c r="N12" s="16"/>
    </row>
    <row r="13" spans="1:29" ht="409.6" customHeight="1"/>
    <row r="14" spans="1:29" ht="409.6" customHeight="1">
      <c r="A14" s="40"/>
      <c r="B14" s="1"/>
      <c r="C14" s="1"/>
      <c r="D14" s="78"/>
      <c r="E14" s="78"/>
      <c r="F14" s="78"/>
      <c r="G14" s="1"/>
      <c r="H14" s="1"/>
      <c r="I14" s="79"/>
      <c r="J14" s="79"/>
      <c r="K14" s="79"/>
      <c r="L14" s="79"/>
      <c r="M14" s="79"/>
      <c r="N14" s="79"/>
      <c r="O14" s="79"/>
      <c r="P14" s="79"/>
      <c r="Q14" s="79"/>
      <c r="R14" s="79"/>
      <c r="S14" s="80"/>
      <c r="T14" s="25"/>
      <c r="U14" s="25"/>
    </row>
    <row r="15" spans="1:29" ht="36.6">
      <c r="A15" s="388" t="s">
        <v>367</v>
      </c>
      <c r="B15" s="388"/>
      <c r="C15" s="388"/>
      <c r="D15" s="388"/>
      <c r="E15" s="388"/>
      <c r="F15" s="388"/>
      <c r="G15" s="388"/>
      <c r="H15" s="388"/>
      <c r="I15" s="388"/>
      <c r="J15" s="388"/>
      <c r="K15" s="388"/>
      <c r="L15" s="388"/>
      <c r="M15" s="388"/>
      <c r="N15" s="388"/>
      <c r="O15" s="388"/>
      <c r="P15" s="388"/>
      <c r="Q15" s="388"/>
      <c r="R15" s="388"/>
      <c r="S15" s="388"/>
      <c r="T15" s="388"/>
      <c r="U15" s="388"/>
      <c r="V15" s="388"/>
      <c r="W15" s="388"/>
      <c r="X15" s="388"/>
    </row>
    <row r="16" spans="1:29" ht="58.2" customHeight="1">
      <c r="A16" s="143" t="s">
        <v>298</v>
      </c>
      <c r="B16" s="143" t="s">
        <v>299</v>
      </c>
      <c r="C16" s="143" t="s">
        <v>300</v>
      </c>
      <c r="D16" s="143" t="s">
        <v>175</v>
      </c>
      <c r="E16" s="143" t="s">
        <v>176</v>
      </c>
      <c r="F16" s="143" t="s">
        <v>301</v>
      </c>
      <c r="G16" s="144" t="s">
        <v>163</v>
      </c>
      <c r="H16" s="144" t="s">
        <v>164</v>
      </c>
      <c r="I16" s="144" t="s">
        <v>165</v>
      </c>
      <c r="J16" s="144" t="s">
        <v>166</v>
      </c>
      <c r="K16" s="144" t="s">
        <v>167</v>
      </c>
      <c r="L16" s="144" t="s">
        <v>168</v>
      </c>
      <c r="M16" s="144" t="s">
        <v>169</v>
      </c>
      <c r="N16" s="144" t="s">
        <v>170</v>
      </c>
      <c r="O16" s="144" t="s">
        <v>171</v>
      </c>
      <c r="P16" s="144" t="s">
        <v>172</v>
      </c>
      <c r="Q16" s="144" t="s">
        <v>173</v>
      </c>
      <c r="R16" s="144" t="s">
        <v>174</v>
      </c>
      <c r="S16" s="81" t="s">
        <v>368</v>
      </c>
      <c r="T16" s="81" t="s">
        <v>369</v>
      </c>
      <c r="U16" s="81" t="s">
        <v>370</v>
      </c>
      <c r="V16" s="81" t="s">
        <v>371</v>
      </c>
      <c r="W16" s="81" t="s">
        <v>372</v>
      </c>
      <c r="X16" s="81" t="s">
        <v>373</v>
      </c>
    </row>
    <row r="17" spans="1:24" ht="111" customHeight="1">
      <c r="A17" s="74" t="s">
        <v>302</v>
      </c>
      <c r="B17" s="74">
        <v>1</v>
      </c>
      <c r="C17" s="42" t="s">
        <v>303</v>
      </c>
      <c r="D17" s="43">
        <v>1</v>
      </c>
      <c r="E17" s="95" t="s">
        <v>197</v>
      </c>
      <c r="F17" s="43" t="s">
        <v>177</v>
      </c>
      <c r="G17" s="146"/>
      <c r="H17" s="146"/>
      <c r="I17" s="146"/>
      <c r="J17" s="146"/>
      <c r="K17" s="147"/>
      <c r="L17" s="147"/>
      <c r="M17" s="147"/>
      <c r="N17" s="147"/>
      <c r="O17" s="148"/>
      <c r="P17" s="148"/>
      <c r="Q17" s="148"/>
      <c r="R17" s="149"/>
      <c r="S17" s="82"/>
      <c r="T17" s="83"/>
      <c r="U17" s="82"/>
      <c r="V17" s="100"/>
      <c r="W17" s="84"/>
      <c r="X17" s="84"/>
    </row>
    <row r="18" spans="1:24" ht="125.4" customHeight="1">
      <c r="A18" s="389" t="s">
        <v>304</v>
      </c>
      <c r="B18" s="74" t="s">
        <v>232</v>
      </c>
      <c r="C18" s="42" t="s">
        <v>233</v>
      </c>
      <c r="D18" s="43">
        <v>1</v>
      </c>
      <c r="E18" s="95" t="s">
        <v>199</v>
      </c>
      <c r="F18" s="43" t="s">
        <v>177</v>
      </c>
      <c r="G18" s="146"/>
      <c r="H18" s="146"/>
      <c r="I18" s="146"/>
      <c r="J18" s="146"/>
      <c r="K18" s="147"/>
      <c r="L18" s="147"/>
      <c r="M18" s="147"/>
      <c r="N18" s="147"/>
      <c r="O18" s="148"/>
      <c r="P18" s="148"/>
      <c r="Q18" s="148"/>
      <c r="R18" s="149"/>
      <c r="S18" s="82"/>
      <c r="T18" s="45"/>
      <c r="U18" s="82"/>
      <c r="V18" s="100"/>
      <c r="W18" s="84"/>
      <c r="X18" s="84"/>
    </row>
    <row r="19" spans="1:24" ht="138" customHeight="1">
      <c r="A19" s="390"/>
      <c r="B19" s="74" t="s">
        <v>234</v>
      </c>
      <c r="C19" s="42" t="s">
        <v>200</v>
      </c>
      <c r="D19" s="43" t="s">
        <v>198</v>
      </c>
      <c r="E19" s="95" t="s">
        <v>203</v>
      </c>
      <c r="F19" s="43" t="s">
        <v>202</v>
      </c>
      <c r="G19" s="146"/>
      <c r="H19" s="146"/>
      <c r="I19" s="146"/>
      <c r="J19" s="146"/>
      <c r="K19" s="147"/>
      <c r="L19" s="147"/>
      <c r="M19" s="147"/>
      <c r="N19" s="147"/>
      <c r="O19" s="148"/>
      <c r="P19" s="148"/>
      <c r="Q19" s="148"/>
      <c r="R19" s="149"/>
      <c r="S19" s="82"/>
      <c r="T19" s="83"/>
      <c r="U19" s="82"/>
      <c r="V19" s="100"/>
      <c r="W19" s="84"/>
      <c r="X19" s="84"/>
    </row>
    <row r="20" spans="1:24" ht="99" customHeight="1">
      <c r="A20" s="390"/>
      <c r="B20" s="74" t="s">
        <v>235</v>
      </c>
      <c r="C20" s="42" t="s">
        <v>236</v>
      </c>
      <c r="D20" s="43">
        <v>16</v>
      </c>
      <c r="E20" s="95" t="s">
        <v>204</v>
      </c>
      <c r="F20" s="43" t="s">
        <v>205</v>
      </c>
      <c r="G20" s="146"/>
      <c r="H20" s="146"/>
      <c r="I20" s="146"/>
      <c r="J20" s="146"/>
      <c r="K20" s="147"/>
      <c r="L20" s="147"/>
      <c r="M20" s="147"/>
      <c r="N20" s="147"/>
      <c r="O20" s="148"/>
      <c r="P20" s="148"/>
      <c r="Q20" s="148"/>
      <c r="R20" s="149"/>
      <c r="S20" s="82"/>
      <c r="T20" s="83"/>
      <c r="U20" s="82"/>
      <c r="V20" s="100"/>
      <c r="W20" s="84"/>
      <c r="X20" s="84"/>
    </row>
    <row r="21" spans="1:24" ht="72.599999999999994" customHeight="1">
      <c r="A21" s="391"/>
      <c r="B21" s="74" t="s">
        <v>237</v>
      </c>
      <c r="C21" s="42" t="s">
        <v>305</v>
      </c>
      <c r="D21" s="43">
        <v>1</v>
      </c>
      <c r="E21" s="95" t="s">
        <v>201</v>
      </c>
      <c r="F21" s="43" t="s">
        <v>202</v>
      </c>
      <c r="G21" s="146"/>
      <c r="H21" s="146"/>
      <c r="I21" s="146"/>
      <c r="J21" s="146"/>
      <c r="K21" s="147"/>
      <c r="L21" s="147"/>
      <c r="M21" s="147"/>
      <c r="N21" s="147"/>
      <c r="O21" s="148"/>
      <c r="P21" s="148"/>
      <c r="Q21" s="148"/>
      <c r="R21" s="149"/>
      <c r="S21" s="82"/>
      <c r="T21" s="83"/>
      <c r="U21" s="82"/>
      <c r="V21" s="100"/>
      <c r="W21" s="84"/>
      <c r="X21" s="84"/>
    </row>
    <row r="22" spans="1:24" ht="106.2" customHeight="1">
      <c r="A22" s="389" t="s">
        <v>306</v>
      </c>
      <c r="B22" s="74" t="s">
        <v>238</v>
      </c>
      <c r="C22" s="42" t="s">
        <v>239</v>
      </c>
      <c r="D22" s="43">
        <v>1</v>
      </c>
      <c r="E22" s="95" t="s">
        <v>178</v>
      </c>
      <c r="F22" s="43" t="s">
        <v>177</v>
      </c>
      <c r="G22" s="146"/>
      <c r="H22" s="146"/>
      <c r="I22" s="146"/>
      <c r="J22" s="146"/>
      <c r="K22" s="147"/>
      <c r="L22" s="147"/>
      <c r="M22" s="147"/>
      <c r="N22" s="147"/>
      <c r="O22" s="148"/>
      <c r="P22" s="148"/>
      <c r="Q22" s="148"/>
      <c r="R22" s="149"/>
      <c r="S22" s="82"/>
      <c r="T22" s="83"/>
      <c r="U22" s="82"/>
      <c r="V22" s="100"/>
      <c r="W22" s="84"/>
      <c r="X22" s="84"/>
    </row>
    <row r="23" spans="1:24" ht="117" customHeight="1">
      <c r="A23" s="391"/>
      <c r="B23" s="74" t="s">
        <v>240</v>
      </c>
      <c r="C23" s="42" t="s">
        <v>241</v>
      </c>
      <c r="D23" s="43">
        <v>4</v>
      </c>
      <c r="E23" s="95" t="s">
        <v>242</v>
      </c>
      <c r="F23" s="43" t="s">
        <v>177</v>
      </c>
      <c r="G23" s="146"/>
      <c r="H23" s="146"/>
      <c r="I23" s="146"/>
      <c r="J23" s="146"/>
      <c r="K23" s="147"/>
      <c r="L23" s="147"/>
      <c r="M23" s="147"/>
      <c r="N23" s="147"/>
      <c r="O23" s="148"/>
      <c r="P23" s="148"/>
      <c r="Q23" s="148"/>
      <c r="R23" s="149"/>
      <c r="S23" s="82"/>
      <c r="T23" s="83"/>
      <c r="U23" s="82"/>
      <c r="V23" s="100"/>
      <c r="W23" s="84"/>
      <c r="X23" s="84"/>
    </row>
    <row r="24" spans="1:24" ht="199.2" customHeight="1">
      <c r="A24" s="389" t="s">
        <v>307</v>
      </c>
      <c r="B24" s="74" t="s">
        <v>243</v>
      </c>
      <c r="C24" s="44" t="s">
        <v>244</v>
      </c>
      <c r="D24" s="43">
        <v>4</v>
      </c>
      <c r="E24" s="95" t="s">
        <v>245</v>
      </c>
      <c r="F24" s="43" t="s">
        <v>179</v>
      </c>
      <c r="G24" s="146"/>
      <c r="H24" s="146"/>
      <c r="I24" s="146"/>
      <c r="J24" s="146"/>
      <c r="K24" s="147"/>
      <c r="L24" s="147"/>
      <c r="M24" s="147"/>
      <c r="N24" s="147"/>
      <c r="O24" s="148"/>
      <c r="P24" s="148"/>
      <c r="Q24" s="148"/>
      <c r="R24" s="149"/>
      <c r="S24" s="82"/>
      <c r="T24" s="83"/>
      <c r="U24" s="82"/>
      <c r="V24" s="100"/>
      <c r="W24" s="84"/>
      <c r="X24" s="84"/>
    </row>
    <row r="25" spans="1:24" ht="203.4" customHeight="1">
      <c r="A25" s="390"/>
      <c r="B25" s="74" t="s">
        <v>246</v>
      </c>
      <c r="C25" s="44" t="s">
        <v>247</v>
      </c>
      <c r="D25" s="43">
        <v>4</v>
      </c>
      <c r="E25" s="95" t="s">
        <v>245</v>
      </c>
      <c r="F25" s="43" t="s">
        <v>179</v>
      </c>
      <c r="G25" s="146"/>
      <c r="H25" s="146"/>
      <c r="I25" s="146"/>
      <c r="J25" s="146"/>
      <c r="K25" s="147"/>
      <c r="L25" s="147"/>
      <c r="M25" s="147"/>
      <c r="N25" s="147"/>
      <c r="O25" s="148"/>
      <c r="P25" s="148"/>
      <c r="Q25" s="148"/>
      <c r="R25" s="149"/>
      <c r="S25" s="82"/>
      <c r="T25" s="83"/>
      <c r="U25" s="82"/>
      <c r="V25" s="100"/>
      <c r="W25" s="84"/>
      <c r="X25" s="84"/>
    </row>
    <row r="26" spans="1:24" ht="201.6" customHeight="1">
      <c r="A26" s="390"/>
      <c r="B26" s="74">
        <v>4.3</v>
      </c>
      <c r="C26" s="44" t="s">
        <v>248</v>
      </c>
      <c r="D26" s="43">
        <v>4</v>
      </c>
      <c r="E26" s="95" t="s">
        <v>249</v>
      </c>
      <c r="F26" s="43" t="s">
        <v>179</v>
      </c>
      <c r="G26" s="146"/>
      <c r="H26" s="146"/>
      <c r="I26" s="146"/>
      <c r="J26" s="146"/>
      <c r="K26" s="147"/>
      <c r="L26" s="147"/>
      <c r="M26" s="147"/>
      <c r="N26" s="147"/>
      <c r="O26" s="148"/>
      <c r="P26" s="148"/>
      <c r="Q26" s="148"/>
      <c r="R26" s="149"/>
      <c r="S26" s="82"/>
      <c r="T26" s="83"/>
      <c r="U26" s="82"/>
      <c r="V26" s="100"/>
      <c r="W26" s="84"/>
      <c r="X26" s="84"/>
    </row>
    <row r="27" spans="1:24" ht="110.4">
      <c r="A27" s="391"/>
      <c r="B27" s="74" t="s">
        <v>250</v>
      </c>
      <c r="C27" s="44" t="s">
        <v>251</v>
      </c>
      <c r="D27" s="43">
        <v>4</v>
      </c>
      <c r="E27" s="95" t="s">
        <v>252</v>
      </c>
      <c r="F27" s="43" t="s">
        <v>179</v>
      </c>
      <c r="G27" s="146"/>
      <c r="H27" s="146"/>
      <c r="I27" s="146"/>
      <c r="J27" s="146"/>
      <c r="K27" s="147"/>
      <c r="L27" s="147"/>
      <c r="M27" s="147"/>
      <c r="N27" s="147"/>
      <c r="O27" s="148"/>
      <c r="P27" s="148"/>
      <c r="Q27" s="148"/>
      <c r="R27" s="149"/>
      <c r="S27" s="82"/>
      <c r="T27" s="83"/>
      <c r="U27" s="82"/>
      <c r="V27" s="100"/>
      <c r="W27" s="84"/>
      <c r="X27" s="84"/>
    </row>
    <row r="28" spans="1:24" ht="41.4">
      <c r="A28" s="74" t="s">
        <v>308</v>
      </c>
      <c r="B28" s="74" t="s">
        <v>253</v>
      </c>
      <c r="C28" s="42" t="s">
        <v>254</v>
      </c>
      <c r="D28" s="45">
        <v>4</v>
      </c>
      <c r="E28" s="49" t="s">
        <v>255</v>
      </c>
      <c r="F28" s="45" t="s">
        <v>180</v>
      </c>
      <c r="G28" s="146"/>
      <c r="H28" s="146"/>
      <c r="I28" s="146"/>
      <c r="J28" s="146"/>
      <c r="K28" s="147"/>
      <c r="L28" s="147"/>
      <c r="M28" s="147"/>
      <c r="N28" s="147"/>
      <c r="O28" s="148"/>
      <c r="P28" s="148"/>
      <c r="Q28" s="148"/>
      <c r="R28" s="149"/>
      <c r="S28" s="82"/>
      <c r="T28" s="83"/>
      <c r="U28" s="82"/>
      <c r="V28" s="100"/>
      <c r="W28" s="84"/>
      <c r="X28" s="84"/>
    </row>
    <row r="29" spans="1:24">
      <c r="A29" s="85"/>
      <c r="B29" s="85"/>
      <c r="C29" s="86"/>
      <c r="D29" s="87">
        <v>45</v>
      </c>
      <c r="E29" s="96"/>
      <c r="F29" s="87"/>
      <c r="G29" s="87"/>
      <c r="H29" s="87"/>
      <c r="I29" s="87"/>
      <c r="J29" s="87"/>
      <c r="K29" s="87"/>
      <c r="L29" s="87"/>
      <c r="M29" s="87"/>
      <c r="N29" s="87"/>
      <c r="O29" s="87"/>
      <c r="P29" s="87"/>
      <c r="Q29" s="87"/>
      <c r="R29" s="87"/>
      <c r="S29" s="88"/>
      <c r="T29" s="89"/>
      <c r="U29" s="89"/>
      <c r="V29" s="101"/>
      <c r="W29" s="90"/>
      <c r="X29" s="90"/>
    </row>
    <row r="30" spans="1:24" ht="36.6">
      <c r="A30" s="392" t="s">
        <v>374</v>
      </c>
      <c r="B30" s="392"/>
      <c r="C30" s="392"/>
      <c r="D30" s="392"/>
      <c r="E30" s="392"/>
      <c r="F30" s="392"/>
      <c r="G30" s="392"/>
      <c r="H30" s="392"/>
      <c r="I30" s="392"/>
      <c r="J30" s="392"/>
      <c r="K30" s="392"/>
      <c r="L30" s="392"/>
      <c r="M30" s="392"/>
      <c r="N30" s="392"/>
      <c r="O30" s="392"/>
      <c r="P30" s="392"/>
      <c r="Q30" s="392"/>
      <c r="R30" s="392"/>
      <c r="S30" s="392"/>
      <c r="T30" s="392"/>
      <c r="U30" s="392"/>
      <c r="V30" s="392"/>
      <c r="W30" s="392"/>
      <c r="X30" s="392"/>
    </row>
    <row r="31" spans="1:24" ht="77.400000000000006" customHeight="1">
      <c r="A31" s="143" t="s">
        <v>298</v>
      </c>
      <c r="B31" s="143" t="s">
        <v>299</v>
      </c>
      <c r="C31" s="143" t="s">
        <v>300</v>
      </c>
      <c r="D31" s="143" t="s">
        <v>175</v>
      </c>
      <c r="E31" s="143" t="s">
        <v>176</v>
      </c>
      <c r="F31" s="143" t="s">
        <v>301</v>
      </c>
      <c r="G31" s="144" t="s">
        <v>163</v>
      </c>
      <c r="H31" s="144" t="s">
        <v>164</v>
      </c>
      <c r="I31" s="144" t="s">
        <v>165</v>
      </c>
      <c r="J31" s="144" t="s">
        <v>166</v>
      </c>
      <c r="K31" s="144" t="s">
        <v>167</v>
      </c>
      <c r="L31" s="144" t="s">
        <v>168</v>
      </c>
      <c r="M31" s="144" t="s">
        <v>169</v>
      </c>
      <c r="N31" s="144" t="s">
        <v>170</v>
      </c>
      <c r="O31" s="144" t="s">
        <v>171</v>
      </c>
      <c r="P31" s="144" t="s">
        <v>172</v>
      </c>
      <c r="Q31" s="144" t="s">
        <v>173</v>
      </c>
      <c r="R31" s="144" t="s">
        <v>174</v>
      </c>
      <c r="S31" s="81" t="s">
        <v>368</v>
      </c>
      <c r="T31" s="81" t="s">
        <v>369</v>
      </c>
      <c r="U31" s="81" t="s">
        <v>370</v>
      </c>
      <c r="V31" s="81" t="s">
        <v>371</v>
      </c>
      <c r="W31" s="81" t="s">
        <v>372</v>
      </c>
      <c r="X31" s="81" t="s">
        <v>373</v>
      </c>
    </row>
    <row r="32" spans="1:24" ht="184.95" customHeight="1">
      <c r="A32" s="389" t="s">
        <v>309</v>
      </c>
      <c r="B32" s="75" t="s">
        <v>256</v>
      </c>
      <c r="C32" s="42" t="s">
        <v>310</v>
      </c>
      <c r="D32" s="45">
        <v>1</v>
      </c>
      <c r="E32" s="45" t="s">
        <v>311</v>
      </c>
      <c r="F32" s="45" t="s">
        <v>186</v>
      </c>
      <c r="G32" s="146"/>
      <c r="H32" s="146"/>
      <c r="I32" s="146"/>
      <c r="J32" s="146"/>
      <c r="K32" s="147"/>
      <c r="L32" s="147"/>
      <c r="M32" s="147"/>
      <c r="N32" s="147"/>
      <c r="O32" s="148"/>
      <c r="P32" s="148"/>
      <c r="Q32" s="148"/>
      <c r="R32" s="149"/>
      <c r="S32" s="50"/>
      <c r="T32" s="50"/>
      <c r="U32" s="50"/>
      <c r="V32" s="50"/>
      <c r="W32" s="50"/>
      <c r="X32" s="84"/>
    </row>
    <row r="33" spans="1:24" ht="78" customHeight="1">
      <c r="A33" s="390"/>
      <c r="B33" s="75" t="s">
        <v>257</v>
      </c>
      <c r="C33" s="42" t="s">
        <v>312</v>
      </c>
      <c r="D33" s="45">
        <v>1</v>
      </c>
      <c r="E33" s="45" t="s">
        <v>313</v>
      </c>
      <c r="F33" s="45" t="s">
        <v>186</v>
      </c>
      <c r="G33" s="146"/>
      <c r="H33" s="146"/>
      <c r="I33" s="146"/>
      <c r="J33" s="146"/>
      <c r="K33" s="147"/>
      <c r="L33" s="147"/>
      <c r="M33" s="147"/>
      <c r="N33" s="147"/>
      <c r="O33" s="148"/>
      <c r="P33" s="148"/>
      <c r="Q33" s="148"/>
      <c r="R33" s="149"/>
      <c r="S33" s="50"/>
      <c r="T33" s="83"/>
      <c r="U33" s="50"/>
      <c r="V33" s="100"/>
      <c r="W33" s="84"/>
      <c r="X33" s="84"/>
    </row>
    <row r="34" spans="1:24" ht="63.6" customHeight="1">
      <c r="A34" s="391"/>
      <c r="B34" s="75" t="s">
        <v>258</v>
      </c>
      <c r="C34" s="42" t="s">
        <v>314</v>
      </c>
      <c r="D34" s="45">
        <v>1</v>
      </c>
      <c r="E34" s="45" t="s">
        <v>315</v>
      </c>
      <c r="F34" s="45" t="s">
        <v>186</v>
      </c>
      <c r="G34" s="146"/>
      <c r="H34" s="146"/>
      <c r="I34" s="146"/>
      <c r="J34" s="146"/>
      <c r="K34" s="147"/>
      <c r="L34" s="147"/>
      <c r="M34" s="147"/>
      <c r="N34" s="147"/>
      <c r="O34" s="148"/>
      <c r="P34" s="148"/>
      <c r="Q34" s="148"/>
      <c r="R34" s="149"/>
      <c r="S34" s="50"/>
      <c r="T34" s="83"/>
      <c r="U34" s="50"/>
      <c r="V34" s="100"/>
      <c r="W34" s="84"/>
      <c r="X34" s="84"/>
    </row>
    <row r="35" spans="1:24">
      <c r="A35" s="46"/>
      <c r="B35" s="46"/>
      <c r="C35" s="47"/>
      <c r="D35" s="48">
        <f>SUM(D32:D34)</f>
        <v>3</v>
      </c>
      <c r="E35" s="48"/>
      <c r="F35" s="48"/>
      <c r="I35" s="17"/>
      <c r="J35" s="17"/>
      <c r="K35" s="17"/>
      <c r="L35" s="17"/>
      <c r="M35" s="17"/>
      <c r="N35" s="17"/>
      <c r="O35" s="17"/>
      <c r="P35" s="17"/>
      <c r="Q35" s="17"/>
      <c r="R35" s="17"/>
      <c r="S35" s="93"/>
      <c r="T35" s="25"/>
      <c r="U35" s="25"/>
    </row>
    <row r="36" spans="1:24" ht="36.6">
      <c r="A36" s="388" t="s">
        <v>375</v>
      </c>
      <c r="B36" s="388"/>
      <c r="C36" s="388"/>
      <c r="D36" s="388"/>
      <c r="E36" s="388"/>
      <c r="F36" s="388"/>
      <c r="G36" s="388"/>
      <c r="H36" s="388"/>
      <c r="I36" s="388"/>
      <c r="J36" s="388"/>
      <c r="K36" s="388"/>
      <c r="L36" s="388"/>
      <c r="M36" s="388"/>
      <c r="N36" s="388"/>
      <c r="O36" s="388"/>
      <c r="P36" s="388"/>
      <c r="Q36" s="388"/>
      <c r="R36" s="388"/>
      <c r="S36" s="388"/>
      <c r="T36" s="388"/>
      <c r="U36" s="388"/>
      <c r="V36" s="388"/>
      <c r="W36" s="388"/>
      <c r="X36" s="388"/>
    </row>
    <row r="37" spans="1:24" ht="66.599999999999994" customHeight="1">
      <c r="A37" s="143" t="s">
        <v>298</v>
      </c>
      <c r="B37" s="143" t="s">
        <v>299</v>
      </c>
      <c r="C37" s="143" t="s">
        <v>300</v>
      </c>
      <c r="D37" s="143" t="s">
        <v>175</v>
      </c>
      <c r="E37" s="143" t="s">
        <v>176</v>
      </c>
      <c r="F37" s="143" t="s">
        <v>301</v>
      </c>
      <c r="G37" s="144" t="s">
        <v>163</v>
      </c>
      <c r="H37" s="144" t="s">
        <v>164</v>
      </c>
      <c r="I37" s="144" t="s">
        <v>165</v>
      </c>
      <c r="J37" s="144" t="s">
        <v>166</v>
      </c>
      <c r="K37" s="144" t="s">
        <v>167</v>
      </c>
      <c r="L37" s="144" t="s">
        <v>168</v>
      </c>
      <c r="M37" s="144" t="s">
        <v>169</v>
      </c>
      <c r="N37" s="144" t="s">
        <v>170</v>
      </c>
      <c r="O37" s="144" t="s">
        <v>171</v>
      </c>
      <c r="P37" s="144" t="s">
        <v>172</v>
      </c>
      <c r="Q37" s="144" t="s">
        <v>173</v>
      </c>
      <c r="R37" s="144" t="s">
        <v>174</v>
      </c>
      <c r="S37" s="81" t="s">
        <v>368</v>
      </c>
      <c r="T37" s="81" t="s">
        <v>369</v>
      </c>
      <c r="U37" s="81" t="s">
        <v>370</v>
      </c>
      <c r="V37" s="81" t="s">
        <v>371</v>
      </c>
      <c r="W37" s="81" t="s">
        <v>372</v>
      </c>
      <c r="X37" s="81" t="s">
        <v>373</v>
      </c>
    </row>
    <row r="38" spans="1:24" ht="248.4">
      <c r="A38" s="389" t="s">
        <v>308</v>
      </c>
      <c r="B38" s="75" t="s">
        <v>256</v>
      </c>
      <c r="C38" s="42" t="s">
        <v>316</v>
      </c>
      <c r="D38" s="45">
        <v>2</v>
      </c>
      <c r="E38" s="45" t="s">
        <v>317</v>
      </c>
      <c r="F38" s="45" t="s">
        <v>318</v>
      </c>
      <c r="G38" s="146"/>
      <c r="H38" s="146"/>
      <c r="I38" s="146"/>
      <c r="J38" s="146"/>
      <c r="K38" s="147"/>
      <c r="L38" s="147"/>
      <c r="M38" s="147"/>
      <c r="N38" s="147"/>
      <c r="O38" s="148"/>
      <c r="P38" s="148"/>
      <c r="Q38" s="148"/>
      <c r="R38" s="149"/>
      <c r="S38" s="50"/>
      <c r="T38" s="83"/>
      <c r="U38" s="84"/>
      <c r="V38" s="84"/>
      <c r="W38" s="84"/>
      <c r="X38" s="84"/>
    </row>
    <row r="39" spans="1:24" ht="79.2" customHeight="1">
      <c r="A39" s="390"/>
      <c r="B39" s="75" t="s">
        <v>257</v>
      </c>
      <c r="C39" s="42" t="s">
        <v>319</v>
      </c>
      <c r="D39" s="45">
        <v>1</v>
      </c>
      <c r="E39" s="45" t="s">
        <v>320</v>
      </c>
      <c r="F39" s="45" t="s">
        <v>321</v>
      </c>
      <c r="G39" s="146"/>
      <c r="H39" s="146"/>
      <c r="I39" s="146"/>
      <c r="J39" s="146"/>
      <c r="K39" s="147"/>
      <c r="L39" s="147"/>
      <c r="M39" s="147"/>
      <c r="N39" s="147"/>
      <c r="O39" s="148"/>
      <c r="P39" s="148"/>
      <c r="Q39" s="148"/>
      <c r="R39" s="149"/>
      <c r="S39" s="50"/>
      <c r="T39" s="83"/>
      <c r="U39" s="84"/>
      <c r="V39" s="84"/>
      <c r="W39" s="84"/>
      <c r="X39" s="84"/>
    </row>
    <row r="40" spans="1:24" ht="41.4">
      <c r="A40" s="391"/>
      <c r="B40" s="75" t="s">
        <v>258</v>
      </c>
      <c r="C40" s="42" t="s">
        <v>322</v>
      </c>
      <c r="D40" s="45">
        <v>1</v>
      </c>
      <c r="E40" s="45" t="s">
        <v>323</v>
      </c>
      <c r="F40" s="45" t="s">
        <v>324</v>
      </c>
      <c r="G40" s="146"/>
      <c r="H40" s="146"/>
      <c r="I40" s="146"/>
      <c r="J40" s="146"/>
      <c r="K40" s="147"/>
      <c r="L40" s="147"/>
      <c r="M40" s="147"/>
      <c r="N40" s="147"/>
      <c r="O40" s="148"/>
      <c r="P40" s="148"/>
      <c r="Q40" s="148"/>
      <c r="R40" s="149"/>
      <c r="S40" s="50"/>
      <c r="T40" s="83"/>
      <c r="U40" s="84"/>
      <c r="V40" s="84"/>
      <c r="W40" s="84"/>
      <c r="X40" s="84"/>
    </row>
    <row r="41" spans="1:24">
      <c r="A41" s="46"/>
      <c r="B41" s="46"/>
      <c r="C41" s="47"/>
      <c r="D41" s="48">
        <f>SUM(D38:D40)</f>
        <v>4</v>
      </c>
      <c r="E41" s="48"/>
      <c r="F41" s="48"/>
      <c r="G41" s="48"/>
      <c r="H41" s="48"/>
      <c r="I41" s="48"/>
      <c r="J41" s="48"/>
      <c r="K41" s="48"/>
      <c r="L41" s="48"/>
      <c r="M41" s="48"/>
      <c r="N41" s="48"/>
      <c r="O41" s="48"/>
      <c r="P41" s="48"/>
      <c r="Q41" s="48"/>
      <c r="R41" s="48"/>
      <c r="S41" s="92"/>
      <c r="T41" s="25"/>
      <c r="U41" s="25"/>
      <c r="V41" s="99"/>
      <c r="W41" s="28"/>
      <c r="X41" s="28"/>
    </row>
    <row r="42" spans="1:24" ht="49.95" customHeight="1">
      <c r="A42" s="388" t="s">
        <v>376</v>
      </c>
      <c r="B42" s="388"/>
      <c r="C42" s="388"/>
      <c r="D42" s="388"/>
      <c r="E42" s="388"/>
      <c r="F42" s="388"/>
      <c r="G42" s="388"/>
      <c r="H42" s="388"/>
      <c r="I42" s="388"/>
      <c r="J42" s="388"/>
      <c r="K42" s="388"/>
      <c r="L42" s="388"/>
      <c r="M42" s="388"/>
      <c r="N42" s="388"/>
      <c r="O42" s="388"/>
      <c r="P42" s="388"/>
      <c r="Q42" s="388"/>
      <c r="R42" s="388"/>
      <c r="S42" s="388"/>
      <c r="T42" s="388"/>
      <c r="U42" s="388"/>
      <c r="V42" s="388"/>
      <c r="W42" s="388"/>
      <c r="X42" s="388"/>
    </row>
    <row r="43" spans="1:24" ht="64.2" customHeight="1">
      <c r="A43" s="143" t="s">
        <v>298</v>
      </c>
      <c r="B43" s="143" t="s">
        <v>299</v>
      </c>
      <c r="C43" s="143" t="s">
        <v>300</v>
      </c>
      <c r="D43" s="143" t="s">
        <v>175</v>
      </c>
      <c r="E43" s="143" t="s">
        <v>176</v>
      </c>
      <c r="F43" s="143" t="s">
        <v>301</v>
      </c>
      <c r="G43" s="144" t="s">
        <v>163</v>
      </c>
      <c r="H43" s="144" t="s">
        <v>164</v>
      </c>
      <c r="I43" s="144" t="s">
        <v>165</v>
      </c>
      <c r="J43" s="144" t="s">
        <v>166</v>
      </c>
      <c r="K43" s="144" t="s">
        <v>167</v>
      </c>
      <c r="L43" s="144" t="s">
        <v>168</v>
      </c>
      <c r="M43" s="144" t="s">
        <v>169</v>
      </c>
      <c r="N43" s="144" t="s">
        <v>170</v>
      </c>
      <c r="O43" s="144" t="s">
        <v>171</v>
      </c>
      <c r="P43" s="144" t="s">
        <v>172</v>
      </c>
      <c r="Q43" s="144" t="s">
        <v>173</v>
      </c>
      <c r="R43" s="144" t="s">
        <v>174</v>
      </c>
      <c r="S43" s="81" t="s">
        <v>368</v>
      </c>
      <c r="T43" s="81" t="s">
        <v>369</v>
      </c>
      <c r="U43" s="81" t="s">
        <v>370</v>
      </c>
      <c r="V43" s="81" t="s">
        <v>371</v>
      </c>
      <c r="W43" s="81" t="s">
        <v>372</v>
      </c>
      <c r="X43" s="81" t="s">
        <v>373</v>
      </c>
    </row>
    <row r="44" spans="1:24" ht="75" customHeight="1">
      <c r="A44" s="389" t="s">
        <v>325</v>
      </c>
      <c r="B44" s="75" t="s">
        <v>256</v>
      </c>
      <c r="C44" s="42" t="s">
        <v>326</v>
      </c>
      <c r="D44" s="45">
        <v>4</v>
      </c>
      <c r="E44" s="45" t="s">
        <v>196</v>
      </c>
      <c r="F44" s="45" t="s">
        <v>186</v>
      </c>
      <c r="G44" s="146"/>
      <c r="H44" s="146"/>
      <c r="I44" s="146"/>
      <c r="J44" s="146"/>
      <c r="K44" s="147"/>
      <c r="L44" s="147"/>
      <c r="M44" s="147"/>
      <c r="N44" s="147"/>
      <c r="O44" s="148"/>
      <c r="P44" s="148"/>
      <c r="Q44" s="148"/>
      <c r="R44" s="149"/>
      <c r="S44" s="50"/>
      <c r="T44" s="83"/>
      <c r="U44" s="83"/>
      <c r="V44" s="83"/>
      <c r="W44" s="84"/>
      <c r="X44" s="84"/>
    </row>
    <row r="45" spans="1:24" ht="165.6" customHeight="1">
      <c r="A45" s="390"/>
      <c r="B45" s="75" t="s">
        <v>257</v>
      </c>
      <c r="C45" s="42" t="s">
        <v>280</v>
      </c>
      <c r="D45" s="45">
        <v>1</v>
      </c>
      <c r="E45" s="45" t="s">
        <v>281</v>
      </c>
      <c r="F45" s="45" t="s">
        <v>282</v>
      </c>
      <c r="G45" s="146"/>
      <c r="H45" s="146"/>
      <c r="I45" s="146"/>
      <c r="J45" s="146"/>
      <c r="K45" s="147"/>
      <c r="L45" s="147"/>
      <c r="M45" s="147"/>
      <c r="N45" s="147"/>
      <c r="O45" s="148"/>
      <c r="P45" s="148"/>
      <c r="Q45" s="148"/>
      <c r="R45" s="149"/>
      <c r="S45" s="50"/>
      <c r="T45" s="83"/>
      <c r="U45" s="83"/>
      <c r="V45" s="83"/>
      <c r="W45" s="84"/>
      <c r="X45" s="84"/>
    </row>
    <row r="46" spans="1:24" ht="138">
      <c r="A46" s="391"/>
      <c r="B46" s="75" t="s">
        <v>258</v>
      </c>
      <c r="C46" s="42" t="s">
        <v>283</v>
      </c>
      <c r="D46" s="45">
        <v>2</v>
      </c>
      <c r="E46" s="45" t="s">
        <v>284</v>
      </c>
      <c r="F46" s="45" t="s">
        <v>282</v>
      </c>
      <c r="G46" s="146"/>
      <c r="H46" s="146"/>
      <c r="I46" s="146"/>
      <c r="J46" s="146"/>
      <c r="K46" s="147"/>
      <c r="L46" s="147"/>
      <c r="M46" s="147"/>
      <c r="N46" s="147"/>
      <c r="O46" s="148"/>
      <c r="P46" s="148"/>
      <c r="Q46" s="148"/>
      <c r="R46" s="149"/>
      <c r="S46" s="50"/>
      <c r="T46" s="83"/>
      <c r="U46" s="83"/>
      <c r="V46" s="83"/>
      <c r="W46" s="84"/>
      <c r="X46" s="84"/>
    </row>
    <row r="47" spans="1:24">
      <c r="A47" s="46"/>
      <c r="B47" s="46"/>
      <c r="C47" s="47"/>
      <c r="D47" s="48">
        <f>SUM(D44:D46)</f>
        <v>7</v>
      </c>
      <c r="E47" s="48"/>
      <c r="F47" s="48"/>
      <c r="G47" s="48"/>
      <c r="H47" s="48"/>
      <c r="I47" s="48"/>
      <c r="J47" s="48"/>
      <c r="K47" s="48"/>
      <c r="L47" s="48"/>
      <c r="M47" s="48"/>
      <c r="N47" s="48"/>
      <c r="O47" s="48"/>
      <c r="P47" s="48"/>
      <c r="Q47" s="48"/>
      <c r="R47" s="48"/>
      <c r="S47" s="93"/>
      <c r="T47" s="25"/>
      <c r="U47" s="25"/>
      <c r="V47" s="99"/>
      <c r="W47" s="28"/>
      <c r="X47" s="28"/>
    </row>
    <row r="48" spans="1:24">
      <c r="A48" s="70"/>
      <c r="B48" s="46"/>
      <c r="C48" s="47"/>
      <c r="D48" s="48"/>
      <c r="E48" s="48"/>
      <c r="F48" s="48"/>
      <c r="G48" s="48"/>
      <c r="H48" s="48"/>
      <c r="I48" s="48"/>
      <c r="J48" s="48"/>
      <c r="K48" s="48"/>
      <c r="L48" s="48"/>
      <c r="M48" s="48"/>
      <c r="N48" s="48"/>
      <c r="O48" s="48"/>
      <c r="P48" s="48"/>
      <c r="Q48" s="48"/>
      <c r="R48" s="48"/>
      <c r="S48" s="93"/>
      <c r="T48" s="25"/>
      <c r="U48" s="25"/>
      <c r="V48" s="99"/>
      <c r="W48" s="28"/>
      <c r="X48" s="28"/>
    </row>
    <row r="49" spans="1:24" ht="57" customHeight="1">
      <c r="A49" s="388" t="s">
        <v>377</v>
      </c>
      <c r="B49" s="388"/>
      <c r="C49" s="388"/>
      <c r="D49" s="388"/>
      <c r="E49" s="388"/>
      <c r="F49" s="388"/>
      <c r="G49" s="388"/>
      <c r="H49" s="388"/>
      <c r="I49" s="388"/>
      <c r="J49" s="388"/>
      <c r="K49" s="388"/>
      <c r="L49" s="388"/>
      <c r="M49" s="388"/>
      <c r="N49" s="388"/>
      <c r="O49" s="388"/>
      <c r="P49" s="388"/>
      <c r="Q49" s="388"/>
      <c r="R49" s="388"/>
      <c r="S49" s="388"/>
      <c r="T49" s="388"/>
      <c r="U49" s="388"/>
      <c r="V49" s="388"/>
      <c r="W49" s="388"/>
      <c r="X49" s="388"/>
    </row>
    <row r="50" spans="1:24" ht="70.2" customHeight="1">
      <c r="A50" s="143" t="s">
        <v>298</v>
      </c>
      <c r="B50" s="143" t="s">
        <v>299</v>
      </c>
      <c r="C50" s="143" t="s">
        <v>300</v>
      </c>
      <c r="D50" s="143" t="s">
        <v>175</v>
      </c>
      <c r="E50" s="143" t="s">
        <v>176</v>
      </c>
      <c r="F50" s="143" t="s">
        <v>301</v>
      </c>
      <c r="G50" s="144" t="s">
        <v>163</v>
      </c>
      <c r="H50" s="144" t="s">
        <v>164</v>
      </c>
      <c r="I50" s="144" t="s">
        <v>165</v>
      </c>
      <c r="J50" s="144" t="s">
        <v>166</v>
      </c>
      <c r="K50" s="144" t="s">
        <v>167</v>
      </c>
      <c r="L50" s="144" t="s">
        <v>168</v>
      </c>
      <c r="M50" s="144" t="s">
        <v>169</v>
      </c>
      <c r="N50" s="144" t="s">
        <v>170</v>
      </c>
      <c r="O50" s="144" t="s">
        <v>171</v>
      </c>
      <c r="P50" s="144" t="s">
        <v>172</v>
      </c>
      <c r="Q50" s="144" t="s">
        <v>173</v>
      </c>
      <c r="R50" s="144" t="s">
        <v>174</v>
      </c>
      <c r="S50" s="81" t="s">
        <v>368</v>
      </c>
      <c r="T50" s="81" t="s">
        <v>369</v>
      </c>
      <c r="U50" s="81" t="s">
        <v>370</v>
      </c>
      <c r="V50" s="81" t="s">
        <v>371</v>
      </c>
      <c r="W50" s="81" t="s">
        <v>372</v>
      </c>
      <c r="X50" s="81" t="s">
        <v>373</v>
      </c>
    </row>
    <row r="51" spans="1:24" ht="41.4">
      <c r="A51" s="393" t="s">
        <v>327</v>
      </c>
      <c r="B51" s="75" t="s">
        <v>256</v>
      </c>
      <c r="C51" s="44" t="s">
        <v>259</v>
      </c>
      <c r="D51" s="45">
        <v>2</v>
      </c>
      <c r="E51" s="49" t="s">
        <v>260</v>
      </c>
      <c r="F51" s="49" t="s">
        <v>177</v>
      </c>
      <c r="G51" s="146"/>
      <c r="H51" s="146"/>
      <c r="I51" s="146"/>
      <c r="J51" s="146"/>
      <c r="K51" s="147"/>
      <c r="L51" s="147"/>
      <c r="M51" s="147"/>
      <c r="N51" s="147"/>
      <c r="O51" s="148"/>
      <c r="P51" s="148"/>
      <c r="Q51" s="148"/>
      <c r="R51" s="149"/>
      <c r="S51" s="50"/>
      <c r="T51" s="83"/>
      <c r="U51" s="83"/>
      <c r="V51" s="100"/>
      <c r="W51" s="84"/>
      <c r="X51" s="84"/>
    </row>
    <row r="52" spans="1:24" ht="55.2">
      <c r="A52" s="394"/>
      <c r="B52" s="75" t="s">
        <v>257</v>
      </c>
      <c r="C52" s="44" t="s">
        <v>261</v>
      </c>
      <c r="D52" s="45">
        <v>2</v>
      </c>
      <c r="E52" s="49" t="s">
        <v>260</v>
      </c>
      <c r="F52" s="49" t="s">
        <v>177</v>
      </c>
      <c r="G52" s="146"/>
      <c r="H52" s="146"/>
      <c r="I52" s="146"/>
      <c r="J52" s="146"/>
      <c r="K52" s="147"/>
      <c r="L52" s="147"/>
      <c r="M52" s="147"/>
      <c r="N52" s="147"/>
      <c r="O52" s="148"/>
      <c r="P52" s="148"/>
      <c r="Q52" s="148"/>
      <c r="R52" s="149"/>
      <c r="S52" s="50"/>
      <c r="T52" s="83"/>
      <c r="U52" s="83"/>
      <c r="V52" s="100"/>
      <c r="W52" s="84"/>
      <c r="X52" s="84"/>
    </row>
    <row r="53" spans="1:24" ht="41.4">
      <c r="A53" s="395"/>
      <c r="B53" s="75" t="s">
        <v>258</v>
      </c>
      <c r="C53" s="44" t="s">
        <v>263</v>
      </c>
      <c r="D53" s="45">
        <v>2</v>
      </c>
      <c r="E53" s="49" t="s">
        <v>264</v>
      </c>
      <c r="F53" s="49" t="s">
        <v>182</v>
      </c>
      <c r="G53" s="146"/>
      <c r="H53" s="146"/>
      <c r="I53" s="146"/>
      <c r="J53" s="146"/>
      <c r="K53" s="147"/>
      <c r="L53" s="147"/>
      <c r="M53" s="147"/>
      <c r="N53" s="147"/>
      <c r="O53" s="148"/>
      <c r="P53" s="148"/>
      <c r="Q53" s="148"/>
      <c r="R53" s="149"/>
      <c r="S53" s="50"/>
      <c r="T53" s="83"/>
      <c r="U53" s="83"/>
      <c r="V53" s="100"/>
      <c r="W53" s="84"/>
      <c r="X53" s="84"/>
    </row>
    <row r="54" spans="1:24" ht="55.2">
      <c r="A54" s="393" t="s">
        <v>328</v>
      </c>
      <c r="B54" s="75" t="s">
        <v>237</v>
      </c>
      <c r="C54" s="44" t="s">
        <v>267</v>
      </c>
      <c r="D54" s="45">
        <v>1</v>
      </c>
      <c r="E54" s="45" t="s">
        <v>268</v>
      </c>
      <c r="F54" s="49" t="s">
        <v>184</v>
      </c>
      <c r="G54" s="146"/>
      <c r="H54" s="146"/>
      <c r="I54" s="146"/>
      <c r="J54" s="146"/>
      <c r="K54" s="147"/>
      <c r="L54" s="147"/>
      <c r="M54" s="147"/>
      <c r="N54" s="147"/>
      <c r="O54" s="148"/>
      <c r="P54" s="148"/>
      <c r="Q54" s="148"/>
      <c r="R54" s="149"/>
      <c r="S54" s="50"/>
      <c r="T54" s="83"/>
      <c r="U54" s="83"/>
      <c r="V54" s="100"/>
      <c r="W54" s="84"/>
      <c r="X54" s="84"/>
    </row>
    <row r="55" spans="1:24" ht="41.4">
      <c r="A55" s="394"/>
      <c r="B55" s="75" t="s">
        <v>234</v>
      </c>
      <c r="C55" s="44" t="s">
        <v>265</v>
      </c>
      <c r="D55" s="45">
        <v>1</v>
      </c>
      <c r="E55" s="49" t="s">
        <v>183</v>
      </c>
      <c r="F55" s="49" t="s">
        <v>184</v>
      </c>
      <c r="G55" s="146"/>
      <c r="H55" s="146"/>
      <c r="I55" s="146"/>
      <c r="J55" s="146"/>
      <c r="K55" s="147"/>
      <c r="L55" s="147"/>
      <c r="M55" s="147"/>
      <c r="N55" s="147"/>
      <c r="O55" s="148"/>
      <c r="P55" s="148"/>
      <c r="Q55" s="148"/>
      <c r="R55" s="149"/>
      <c r="S55" s="50"/>
      <c r="T55" s="83"/>
      <c r="U55" s="83"/>
      <c r="V55" s="100"/>
      <c r="W55" s="84"/>
      <c r="X55" s="84"/>
    </row>
    <row r="56" spans="1:24" ht="55.2">
      <c r="A56" s="395"/>
      <c r="B56" s="75" t="s">
        <v>235</v>
      </c>
      <c r="C56" s="44" t="s">
        <v>266</v>
      </c>
      <c r="D56" s="45">
        <v>1</v>
      </c>
      <c r="E56" s="45" t="s">
        <v>185</v>
      </c>
      <c r="F56" s="49" t="s">
        <v>177</v>
      </c>
      <c r="G56" s="146"/>
      <c r="H56" s="146"/>
      <c r="I56" s="146"/>
      <c r="J56" s="146"/>
      <c r="K56" s="147"/>
      <c r="L56" s="147"/>
      <c r="M56" s="147"/>
      <c r="N56" s="147"/>
      <c r="O56" s="148"/>
      <c r="P56" s="148"/>
      <c r="Q56" s="148"/>
      <c r="R56" s="149"/>
      <c r="S56" s="50"/>
      <c r="T56" s="83"/>
      <c r="U56" s="83"/>
      <c r="V56" s="100"/>
      <c r="W56" s="84"/>
      <c r="X56" s="84"/>
    </row>
    <row r="57" spans="1:24" ht="138">
      <c r="A57" s="393" t="s">
        <v>329</v>
      </c>
      <c r="B57" s="75">
        <v>3.1</v>
      </c>
      <c r="C57" s="44" t="s">
        <v>330</v>
      </c>
      <c r="D57" s="45">
        <v>1</v>
      </c>
      <c r="E57" s="49" t="s">
        <v>269</v>
      </c>
      <c r="F57" s="49" t="s">
        <v>186</v>
      </c>
      <c r="G57" s="146"/>
      <c r="H57" s="146"/>
      <c r="I57" s="146"/>
      <c r="J57" s="146"/>
      <c r="K57" s="147"/>
      <c r="L57" s="147"/>
      <c r="M57" s="147"/>
      <c r="N57" s="147"/>
      <c r="O57" s="148"/>
      <c r="P57" s="148"/>
      <c r="Q57" s="148"/>
      <c r="R57" s="149"/>
      <c r="S57" s="50"/>
      <c r="T57" s="83"/>
      <c r="U57" s="83"/>
      <c r="V57" s="100"/>
      <c r="W57" s="84"/>
      <c r="X57" s="84"/>
    </row>
    <row r="58" spans="1:24" ht="57.6" customHeight="1">
      <c r="A58" s="395"/>
      <c r="B58" s="75">
        <v>3.2</v>
      </c>
      <c r="C58" s="44" t="s">
        <v>187</v>
      </c>
      <c r="D58" s="45">
        <v>1</v>
      </c>
      <c r="E58" s="49" t="s">
        <v>188</v>
      </c>
      <c r="F58" s="45" t="s">
        <v>189</v>
      </c>
      <c r="G58" s="146"/>
      <c r="H58" s="146"/>
      <c r="I58" s="146"/>
      <c r="J58" s="146"/>
      <c r="K58" s="147"/>
      <c r="L58" s="147"/>
      <c r="M58" s="147"/>
      <c r="N58" s="147"/>
      <c r="O58" s="148"/>
      <c r="P58" s="148"/>
      <c r="Q58" s="148"/>
      <c r="R58" s="149"/>
      <c r="S58" s="50"/>
      <c r="T58" s="83"/>
      <c r="U58" s="83"/>
      <c r="V58" s="100"/>
      <c r="W58" s="84"/>
      <c r="X58" s="84"/>
    </row>
    <row r="59" spans="1:24">
      <c r="A59" s="46"/>
      <c r="B59" s="1"/>
      <c r="C59" s="1"/>
      <c r="D59" s="79">
        <f>SUM(D51:D58)</f>
        <v>11</v>
      </c>
      <c r="E59" s="78"/>
      <c r="F59" s="79"/>
      <c r="G59" s="1"/>
      <c r="H59" s="1"/>
      <c r="I59" s="79"/>
      <c r="J59" s="79"/>
      <c r="K59" s="79"/>
      <c r="L59" s="79"/>
      <c r="M59" s="79"/>
      <c r="N59" s="79"/>
      <c r="O59" s="79"/>
      <c r="P59" s="79"/>
      <c r="Q59" s="79"/>
      <c r="R59" s="79"/>
      <c r="S59" s="398"/>
      <c r="T59" s="25"/>
      <c r="U59" s="25"/>
    </row>
    <row r="60" spans="1:24">
      <c r="A60" s="46"/>
      <c r="B60" s="1"/>
      <c r="C60" s="1"/>
      <c r="D60" s="79"/>
      <c r="E60" s="78"/>
      <c r="F60" s="79"/>
      <c r="G60" s="1"/>
      <c r="H60" s="1"/>
      <c r="I60" s="79"/>
      <c r="J60" s="79"/>
      <c r="K60" s="79"/>
      <c r="L60" s="79"/>
      <c r="M60" s="79"/>
      <c r="N60" s="79"/>
      <c r="O60" s="79"/>
      <c r="P60" s="79"/>
      <c r="Q60" s="79"/>
      <c r="R60" s="79"/>
      <c r="S60" s="399"/>
      <c r="T60" s="25"/>
      <c r="U60" s="25"/>
    </row>
    <row r="61" spans="1:24" ht="58.95" customHeight="1">
      <c r="A61" s="388" t="s">
        <v>378</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row>
    <row r="62" spans="1:24" ht="64.95" customHeight="1">
      <c r="A62" s="143" t="s">
        <v>298</v>
      </c>
      <c r="B62" s="143" t="s">
        <v>299</v>
      </c>
      <c r="C62" s="143" t="s">
        <v>300</v>
      </c>
      <c r="D62" s="143" t="s">
        <v>175</v>
      </c>
      <c r="E62" s="143" t="s">
        <v>176</v>
      </c>
      <c r="F62" s="143" t="s">
        <v>301</v>
      </c>
      <c r="G62" s="144" t="s">
        <v>163</v>
      </c>
      <c r="H62" s="144" t="s">
        <v>164</v>
      </c>
      <c r="I62" s="144" t="s">
        <v>165</v>
      </c>
      <c r="J62" s="144" t="s">
        <v>166</v>
      </c>
      <c r="K62" s="144" t="s">
        <v>167</v>
      </c>
      <c r="L62" s="144" t="s">
        <v>168</v>
      </c>
      <c r="M62" s="144" t="s">
        <v>169</v>
      </c>
      <c r="N62" s="144" t="s">
        <v>170</v>
      </c>
      <c r="O62" s="144" t="s">
        <v>171</v>
      </c>
      <c r="P62" s="144" t="s">
        <v>172</v>
      </c>
      <c r="Q62" s="144" t="s">
        <v>173</v>
      </c>
      <c r="R62" s="144" t="s">
        <v>174</v>
      </c>
      <c r="S62" s="81" t="s">
        <v>368</v>
      </c>
      <c r="T62" s="81" t="s">
        <v>369</v>
      </c>
      <c r="U62" s="81" t="s">
        <v>370</v>
      </c>
      <c r="V62" s="81" t="s">
        <v>371</v>
      </c>
      <c r="W62" s="81" t="s">
        <v>372</v>
      </c>
      <c r="X62" s="81" t="s">
        <v>373</v>
      </c>
    </row>
    <row r="63" spans="1:24" ht="141" customHeight="1">
      <c r="A63" s="396" t="s">
        <v>309</v>
      </c>
      <c r="B63" s="50" t="s">
        <v>256</v>
      </c>
      <c r="C63" s="42" t="s">
        <v>191</v>
      </c>
      <c r="D63" s="45">
        <v>2</v>
      </c>
      <c r="E63" s="45" t="s">
        <v>192</v>
      </c>
      <c r="F63" s="45" t="s">
        <v>193</v>
      </c>
      <c r="G63" s="146"/>
      <c r="H63" s="146"/>
      <c r="I63" s="146"/>
      <c r="J63" s="146"/>
      <c r="K63" s="147"/>
      <c r="L63" s="147"/>
      <c r="M63" s="147"/>
      <c r="N63" s="147"/>
      <c r="O63" s="148"/>
      <c r="P63" s="148"/>
      <c r="Q63" s="148"/>
      <c r="R63" s="149"/>
      <c r="S63" s="50"/>
      <c r="T63" s="45"/>
      <c r="U63" s="83"/>
      <c r="V63" s="100"/>
      <c r="W63" s="84"/>
      <c r="X63" s="84"/>
    </row>
    <row r="64" spans="1:24" ht="41.4">
      <c r="A64" s="396"/>
      <c r="B64" s="50" t="s">
        <v>256</v>
      </c>
      <c r="C64" s="51" t="s">
        <v>206</v>
      </c>
      <c r="D64" s="43">
        <v>2</v>
      </c>
      <c r="E64" s="43" t="s">
        <v>270</v>
      </c>
      <c r="F64" s="43" t="s">
        <v>181</v>
      </c>
      <c r="G64" s="146"/>
      <c r="H64" s="146"/>
      <c r="I64" s="146"/>
      <c r="J64" s="146"/>
      <c r="K64" s="147"/>
      <c r="L64" s="147"/>
      <c r="M64" s="147"/>
      <c r="N64" s="147"/>
      <c r="O64" s="148"/>
      <c r="P64" s="148"/>
      <c r="Q64" s="148"/>
      <c r="R64" s="149"/>
      <c r="S64" s="50"/>
      <c r="T64" s="83"/>
      <c r="U64" s="83"/>
      <c r="V64" s="100"/>
      <c r="W64" s="84"/>
      <c r="X64" s="84"/>
    </row>
    <row r="65" spans="1:24" ht="55.2">
      <c r="A65" s="91" t="s">
        <v>331</v>
      </c>
      <c r="B65" s="50" t="s">
        <v>232</v>
      </c>
      <c r="C65" s="42" t="s">
        <v>194</v>
      </c>
      <c r="D65" s="45">
        <v>1</v>
      </c>
      <c r="E65" s="45" t="s">
        <v>195</v>
      </c>
      <c r="F65" s="45" t="s">
        <v>190</v>
      </c>
      <c r="G65" s="146"/>
      <c r="H65" s="146"/>
      <c r="I65" s="146"/>
      <c r="J65" s="146"/>
      <c r="K65" s="147"/>
      <c r="L65" s="147"/>
      <c r="M65" s="147"/>
      <c r="N65" s="147"/>
      <c r="O65" s="148"/>
      <c r="P65" s="148"/>
      <c r="Q65" s="148"/>
      <c r="R65" s="149"/>
      <c r="S65" s="50"/>
      <c r="T65" s="83"/>
      <c r="U65" s="83"/>
      <c r="V65" s="100"/>
      <c r="W65" s="84"/>
      <c r="X65" s="84"/>
    </row>
    <row r="66" spans="1:24" ht="69">
      <c r="A66" s="396" t="s">
        <v>332</v>
      </c>
      <c r="B66" s="50" t="s">
        <v>238</v>
      </c>
      <c r="C66" s="42" t="s">
        <v>271</v>
      </c>
      <c r="D66" s="45">
        <v>3</v>
      </c>
      <c r="E66" s="45" t="s">
        <v>333</v>
      </c>
      <c r="F66" s="45" t="s">
        <v>272</v>
      </c>
      <c r="G66" s="146"/>
      <c r="H66" s="146"/>
      <c r="I66" s="146"/>
      <c r="J66" s="146"/>
      <c r="K66" s="147"/>
      <c r="L66" s="147"/>
      <c r="M66" s="147"/>
      <c r="N66" s="147"/>
      <c r="O66" s="148"/>
      <c r="P66" s="148"/>
      <c r="Q66" s="148"/>
      <c r="R66" s="149"/>
      <c r="S66" s="50"/>
      <c r="T66" s="83"/>
      <c r="U66" s="83"/>
      <c r="V66" s="100"/>
      <c r="W66" s="84"/>
      <c r="X66" s="84"/>
    </row>
    <row r="67" spans="1:24" ht="67.2" customHeight="1">
      <c r="A67" s="396"/>
      <c r="B67" s="50" t="s">
        <v>240</v>
      </c>
      <c r="C67" s="51" t="s">
        <v>273</v>
      </c>
      <c r="D67" s="43">
        <v>3</v>
      </c>
      <c r="E67" s="43" t="s">
        <v>274</v>
      </c>
      <c r="F67" s="43" t="s">
        <v>181</v>
      </c>
      <c r="G67" s="146"/>
      <c r="H67" s="146"/>
      <c r="I67" s="146"/>
      <c r="J67" s="146"/>
      <c r="K67" s="147"/>
      <c r="L67" s="147"/>
      <c r="M67" s="147"/>
      <c r="N67" s="147"/>
      <c r="O67" s="148"/>
      <c r="P67" s="148"/>
      <c r="Q67" s="148"/>
      <c r="R67" s="149"/>
      <c r="S67" s="50"/>
      <c r="T67" s="83"/>
      <c r="U67" s="83"/>
      <c r="V67" s="100"/>
      <c r="W67" s="84"/>
      <c r="X67" s="84"/>
    </row>
    <row r="68" spans="1:24" ht="124.2">
      <c r="A68" s="396"/>
      <c r="B68" s="50" t="s">
        <v>262</v>
      </c>
      <c r="C68" s="51" t="s">
        <v>207</v>
      </c>
      <c r="D68" s="43">
        <v>3</v>
      </c>
      <c r="E68" s="43" t="s">
        <v>275</v>
      </c>
      <c r="F68" s="43" t="s">
        <v>181</v>
      </c>
      <c r="G68" s="146"/>
      <c r="H68" s="146"/>
      <c r="I68" s="146"/>
      <c r="J68" s="146"/>
      <c r="K68" s="147"/>
      <c r="L68" s="147"/>
      <c r="M68" s="147"/>
      <c r="N68" s="147"/>
      <c r="O68" s="148"/>
      <c r="P68" s="148"/>
      <c r="Q68" s="148"/>
      <c r="R68" s="149"/>
      <c r="S68" s="50"/>
      <c r="T68" s="83"/>
      <c r="U68" s="83"/>
      <c r="V68" s="100"/>
      <c r="W68" s="84"/>
      <c r="X68" s="84"/>
    </row>
    <row r="69" spans="1:24" ht="85.2" customHeight="1">
      <c r="A69" s="396"/>
      <c r="B69" s="50" t="s">
        <v>334</v>
      </c>
      <c r="C69" s="51" t="s">
        <v>276</v>
      </c>
      <c r="D69" s="43">
        <v>3</v>
      </c>
      <c r="E69" s="43" t="s">
        <v>277</v>
      </c>
      <c r="F69" s="43" t="s">
        <v>181</v>
      </c>
      <c r="G69" s="146"/>
      <c r="H69" s="146"/>
      <c r="I69" s="146"/>
      <c r="J69" s="146"/>
      <c r="K69" s="147"/>
      <c r="L69" s="147"/>
      <c r="M69" s="147"/>
      <c r="N69" s="147"/>
      <c r="O69" s="148"/>
      <c r="P69" s="148"/>
      <c r="Q69" s="148"/>
      <c r="R69" s="149"/>
      <c r="S69" s="50"/>
      <c r="T69" s="83"/>
      <c r="U69" s="83"/>
      <c r="V69" s="100"/>
      <c r="W69" s="84"/>
      <c r="X69" s="84"/>
    </row>
    <row r="70" spans="1:24" ht="41.4">
      <c r="A70" s="50" t="s">
        <v>335</v>
      </c>
      <c r="B70" s="50" t="s">
        <v>243</v>
      </c>
      <c r="C70" s="42" t="s">
        <v>336</v>
      </c>
      <c r="D70" s="45">
        <v>1</v>
      </c>
      <c r="E70" s="45" t="s">
        <v>337</v>
      </c>
      <c r="F70" s="45" t="s">
        <v>181</v>
      </c>
      <c r="G70" s="146"/>
      <c r="H70" s="146"/>
      <c r="I70" s="146"/>
      <c r="J70" s="146"/>
      <c r="K70" s="147"/>
      <c r="L70" s="147"/>
      <c r="M70" s="147"/>
      <c r="N70" s="147"/>
      <c r="O70" s="148"/>
      <c r="P70" s="148"/>
      <c r="Q70" s="148"/>
      <c r="R70" s="149"/>
      <c r="S70" s="50"/>
      <c r="T70" s="83"/>
      <c r="U70" s="83"/>
      <c r="V70" s="100"/>
      <c r="W70" s="84"/>
      <c r="X70" s="84"/>
    </row>
    <row r="71" spans="1:24" ht="110.4">
      <c r="A71" s="91" t="s">
        <v>338</v>
      </c>
      <c r="B71" s="50" t="s">
        <v>253</v>
      </c>
      <c r="C71" s="51" t="s">
        <v>278</v>
      </c>
      <c r="D71" s="43">
        <v>4</v>
      </c>
      <c r="E71" s="43" t="s">
        <v>279</v>
      </c>
      <c r="F71" s="43" t="s">
        <v>181</v>
      </c>
      <c r="G71" s="146"/>
      <c r="H71" s="146"/>
      <c r="I71" s="146"/>
      <c r="J71" s="146"/>
      <c r="K71" s="147"/>
      <c r="L71" s="147"/>
      <c r="M71" s="147"/>
      <c r="N71" s="147"/>
      <c r="O71" s="148"/>
      <c r="P71" s="148"/>
      <c r="Q71" s="148"/>
      <c r="R71" s="149"/>
      <c r="S71" s="50"/>
      <c r="T71" s="83"/>
      <c r="U71" s="83"/>
      <c r="V71" s="100"/>
      <c r="W71" s="84"/>
      <c r="X71" s="84"/>
    </row>
    <row r="72" spans="1:24" ht="39" customHeight="1">
      <c r="A72" s="40"/>
      <c r="B72" s="1"/>
      <c r="C72" s="1"/>
      <c r="D72" s="79">
        <f>SUM(D63:D71)</f>
        <v>22</v>
      </c>
      <c r="E72" s="78"/>
      <c r="F72" s="79"/>
      <c r="G72" s="1"/>
      <c r="H72" s="1"/>
      <c r="I72" s="79"/>
      <c r="J72" s="79"/>
      <c r="K72" s="79"/>
      <c r="L72" s="79"/>
      <c r="M72" s="79"/>
      <c r="N72" s="79"/>
      <c r="O72" s="79"/>
      <c r="P72" s="79"/>
      <c r="Q72" s="79"/>
      <c r="R72" s="79"/>
      <c r="S72" s="80"/>
      <c r="T72" s="25"/>
      <c r="U72" s="25"/>
    </row>
    <row r="73" spans="1:24" ht="39" customHeight="1">
      <c r="A73" s="388" t="s">
        <v>379</v>
      </c>
      <c r="B73" s="388"/>
      <c r="C73" s="388"/>
      <c r="D73" s="388"/>
      <c r="E73" s="388"/>
      <c r="F73" s="388"/>
      <c r="G73" s="388"/>
      <c r="H73" s="388"/>
      <c r="I73" s="388"/>
      <c r="J73" s="388"/>
      <c r="K73" s="388"/>
      <c r="L73" s="388"/>
      <c r="M73" s="388"/>
      <c r="N73" s="388"/>
      <c r="O73" s="388"/>
      <c r="P73" s="388"/>
      <c r="Q73" s="388"/>
      <c r="R73" s="388"/>
      <c r="S73" s="388"/>
      <c r="T73" s="388"/>
      <c r="U73" s="388"/>
      <c r="V73" s="388"/>
      <c r="W73" s="388"/>
      <c r="X73" s="388"/>
    </row>
    <row r="74" spans="1:24" ht="68.400000000000006" customHeight="1">
      <c r="A74" s="143" t="s">
        <v>298</v>
      </c>
      <c r="B74" s="143" t="s">
        <v>299</v>
      </c>
      <c r="C74" s="143" t="s">
        <v>300</v>
      </c>
      <c r="D74" s="143" t="s">
        <v>175</v>
      </c>
      <c r="E74" s="143" t="s">
        <v>176</v>
      </c>
      <c r="F74" s="143" t="s">
        <v>301</v>
      </c>
      <c r="G74" s="144" t="s">
        <v>163</v>
      </c>
      <c r="H74" s="144" t="s">
        <v>164</v>
      </c>
      <c r="I74" s="144" t="s">
        <v>165</v>
      </c>
      <c r="J74" s="144" t="s">
        <v>166</v>
      </c>
      <c r="K74" s="144" t="s">
        <v>167</v>
      </c>
      <c r="L74" s="144" t="s">
        <v>168</v>
      </c>
      <c r="M74" s="144" t="s">
        <v>169</v>
      </c>
      <c r="N74" s="144" t="s">
        <v>170</v>
      </c>
      <c r="O74" s="144" t="s">
        <v>171</v>
      </c>
      <c r="P74" s="144" t="s">
        <v>172</v>
      </c>
      <c r="Q74" s="144" t="s">
        <v>173</v>
      </c>
      <c r="R74" s="144" t="s">
        <v>174</v>
      </c>
      <c r="S74" s="81" t="s">
        <v>368</v>
      </c>
      <c r="T74" s="81" t="s">
        <v>369</v>
      </c>
      <c r="U74" s="81" t="s">
        <v>370</v>
      </c>
      <c r="V74" s="81" t="s">
        <v>371</v>
      </c>
      <c r="W74" s="81" t="s">
        <v>372</v>
      </c>
      <c r="X74" s="81" t="s">
        <v>373</v>
      </c>
    </row>
    <row r="75" spans="1:24" ht="55.2">
      <c r="A75" s="397" t="s">
        <v>339</v>
      </c>
      <c r="B75" s="75" t="s">
        <v>256</v>
      </c>
      <c r="C75" s="42" t="s">
        <v>340</v>
      </c>
      <c r="D75" s="45">
        <v>4</v>
      </c>
      <c r="E75" s="45" t="s">
        <v>341</v>
      </c>
      <c r="F75" s="45" t="s">
        <v>342</v>
      </c>
      <c r="G75" s="146"/>
      <c r="H75" s="146"/>
      <c r="I75" s="146"/>
      <c r="J75" s="146"/>
      <c r="K75" s="147"/>
      <c r="L75" s="147"/>
      <c r="M75" s="147"/>
      <c r="N75" s="147"/>
      <c r="O75" s="148"/>
      <c r="P75" s="148"/>
      <c r="Q75" s="148"/>
      <c r="R75" s="149"/>
      <c r="S75" s="50"/>
      <c r="T75" s="83"/>
      <c r="U75" s="83"/>
      <c r="V75" s="100"/>
      <c r="W75" s="84"/>
      <c r="X75" s="84"/>
    </row>
    <row r="76" spans="1:24" ht="41.4">
      <c r="A76" s="397"/>
      <c r="B76" s="75" t="s">
        <v>257</v>
      </c>
      <c r="C76" s="42" t="s">
        <v>343</v>
      </c>
      <c r="D76" s="45">
        <v>1</v>
      </c>
      <c r="E76" s="45" t="s">
        <v>344</v>
      </c>
      <c r="F76" s="49" t="s">
        <v>186</v>
      </c>
      <c r="G76" s="146"/>
      <c r="H76" s="146"/>
      <c r="I76" s="146"/>
      <c r="J76" s="146"/>
      <c r="K76" s="147"/>
      <c r="L76" s="147"/>
      <c r="M76" s="147"/>
      <c r="N76" s="147"/>
      <c r="O76" s="148"/>
      <c r="P76" s="148"/>
      <c r="Q76" s="148"/>
      <c r="R76" s="149"/>
      <c r="S76" s="50"/>
      <c r="T76" s="83"/>
      <c r="U76" s="83"/>
      <c r="V76" s="100"/>
      <c r="W76" s="84"/>
      <c r="X76" s="84"/>
    </row>
    <row r="77" spans="1:24">
      <c r="D77">
        <f>SUM(D75:D76)</f>
        <v>5</v>
      </c>
    </row>
  </sheetData>
  <mergeCells count="31">
    <mergeCell ref="A22:A23"/>
    <mergeCell ref="A2:C5"/>
    <mergeCell ref="A15:X15"/>
    <mergeCell ref="A18:A21"/>
    <mergeCell ref="A6:X11"/>
    <mergeCell ref="D2:V5"/>
    <mergeCell ref="W2:X2"/>
    <mergeCell ref="W3:X3"/>
    <mergeCell ref="W4:X4"/>
    <mergeCell ref="W5:X5"/>
    <mergeCell ref="A63:A64"/>
    <mergeCell ref="A66:A69"/>
    <mergeCell ref="A73:X73"/>
    <mergeCell ref="A75:A76"/>
    <mergeCell ref="S59:S60"/>
    <mergeCell ref="AA2:AC2"/>
    <mergeCell ref="AA3:AC3"/>
    <mergeCell ref="AA4:AC4"/>
    <mergeCell ref="AA5:AC5"/>
    <mergeCell ref="A61:X61"/>
    <mergeCell ref="A24:A27"/>
    <mergeCell ref="A30:X30"/>
    <mergeCell ref="A32:A34"/>
    <mergeCell ref="A36:X36"/>
    <mergeCell ref="A38:A40"/>
    <mergeCell ref="A42:X42"/>
    <mergeCell ref="A44:A46"/>
    <mergeCell ref="A49:X49"/>
    <mergeCell ref="A51:A53"/>
    <mergeCell ref="A54:A56"/>
    <mergeCell ref="A57:A58"/>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F4FE-E8F2-4181-A9E7-AC535194A269}">
  <dimension ref="A1:AC121"/>
  <sheetViews>
    <sheetView showGridLines="0" zoomScale="70" zoomScaleNormal="70" workbookViewId="0">
      <selection activeCell="G35" sqref="G35"/>
    </sheetView>
  </sheetViews>
  <sheetFormatPr baseColWidth="10" defaultRowHeight="14.4"/>
  <cols>
    <col min="3" max="3" width="27.77734375" style="76" customWidth="1"/>
    <col min="4" max="4" width="26.77734375" style="76" customWidth="1"/>
    <col min="5" max="5" width="11.5546875" style="72"/>
  </cols>
  <sheetData>
    <row r="1" spans="1:29" ht="20.100000000000001" customHeight="1">
      <c r="A1" s="400"/>
      <c r="B1" s="400"/>
      <c r="C1" s="400"/>
      <c r="D1" s="402" t="s">
        <v>110</v>
      </c>
      <c r="E1" s="403"/>
      <c r="F1" s="403"/>
      <c r="G1" s="403"/>
      <c r="H1" s="403"/>
      <c r="I1" s="403"/>
      <c r="J1" s="403"/>
      <c r="K1" s="403"/>
      <c r="L1" s="403"/>
      <c r="M1" s="403"/>
      <c r="N1" s="403"/>
      <c r="O1" s="403"/>
      <c r="P1" s="403"/>
      <c r="Q1" s="403"/>
      <c r="R1" s="403"/>
      <c r="S1" s="403"/>
      <c r="T1" s="403"/>
      <c r="U1" s="403"/>
      <c r="V1" s="404"/>
      <c r="W1" s="417" t="s">
        <v>400</v>
      </c>
      <c r="X1" s="418"/>
      <c r="Y1" s="145"/>
      <c r="Z1" s="145"/>
      <c r="AA1" s="387"/>
      <c r="AB1" s="387"/>
      <c r="AC1" s="387"/>
    </row>
    <row r="2" spans="1:29" ht="14.4" customHeight="1">
      <c r="A2" s="400"/>
      <c r="B2" s="400"/>
      <c r="C2" s="400"/>
      <c r="D2" s="405"/>
      <c r="E2" s="406"/>
      <c r="F2" s="406"/>
      <c r="G2" s="406"/>
      <c r="H2" s="406"/>
      <c r="I2" s="406"/>
      <c r="J2" s="406"/>
      <c r="K2" s="406"/>
      <c r="L2" s="406"/>
      <c r="M2" s="406"/>
      <c r="N2" s="406"/>
      <c r="O2" s="406"/>
      <c r="P2" s="406"/>
      <c r="Q2" s="406"/>
      <c r="R2" s="406"/>
      <c r="S2" s="406"/>
      <c r="T2" s="406"/>
      <c r="U2" s="406"/>
      <c r="V2" s="407"/>
      <c r="W2" s="419" t="s">
        <v>417</v>
      </c>
      <c r="X2" s="420"/>
      <c r="Y2" s="145"/>
      <c r="Z2" s="145"/>
      <c r="AA2" s="387"/>
      <c r="AB2" s="387"/>
      <c r="AC2" s="387"/>
    </row>
    <row r="3" spans="1:29" ht="9.6" customHeight="1">
      <c r="A3" s="400"/>
      <c r="B3" s="400"/>
      <c r="C3" s="400"/>
      <c r="D3" s="405"/>
      <c r="E3" s="406"/>
      <c r="F3" s="406"/>
      <c r="G3" s="406"/>
      <c r="H3" s="406"/>
      <c r="I3" s="406"/>
      <c r="J3" s="406"/>
      <c r="K3" s="406"/>
      <c r="L3" s="406"/>
      <c r="M3" s="406"/>
      <c r="N3" s="406"/>
      <c r="O3" s="406"/>
      <c r="P3" s="406"/>
      <c r="Q3" s="406"/>
      <c r="R3" s="406"/>
      <c r="S3" s="406"/>
      <c r="T3" s="406"/>
      <c r="U3" s="406"/>
      <c r="V3" s="407"/>
      <c r="W3" s="417" t="s">
        <v>401</v>
      </c>
      <c r="X3" s="418"/>
      <c r="Y3" s="145"/>
      <c r="Z3" s="145"/>
      <c r="AA3" s="387"/>
      <c r="AB3" s="387"/>
      <c r="AC3" s="387"/>
    </row>
    <row r="4" spans="1:29" ht="12.6" customHeight="1">
      <c r="A4" s="400"/>
      <c r="B4" s="400"/>
      <c r="C4" s="400"/>
      <c r="D4" s="408"/>
      <c r="E4" s="409"/>
      <c r="F4" s="409"/>
      <c r="G4" s="409"/>
      <c r="H4" s="409"/>
      <c r="I4" s="409"/>
      <c r="J4" s="409"/>
      <c r="K4" s="409"/>
      <c r="L4" s="409"/>
      <c r="M4" s="409"/>
      <c r="N4" s="409"/>
      <c r="O4" s="409"/>
      <c r="P4" s="409"/>
      <c r="Q4" s="409"/>
      <c r="R4" s="409"/>
      <c r="S4" s="409"/>
      <c r="T4" s="409"/>
      <c r="U4" s="409"/>
      <c r="V4" s="410"/>
      <c r="W4" s="417" t="s">
        <v>402</v>
      </c>
      <c r="X4" s="418"/>
      <c r="Y4" s="145"/>
      <c r="Z4" s="145"/>
      <c r="AA4" s="387"/>
      <c r="AB4" s="387"/>
      <c r="AC4" s="387"/>
    </row>
    <row r="30" spans="1:21" s="108" customFormat="1">
      <c r="A30" s="442" t="s">
        <v>833</v>
      </c>
      <c r="B30" s="443"/>
      <c r="C30" s="443"/>
      <c r="D30" s="443"/>
      <c r="E30" s="443"/>
      <c r="F30" s="444"/>
      <c r="H30" s="460" t="s">
        <v>834</v>
      </c>
      <c r="I30" s="460"/>
      <c r="J30" s="460"/>
      <c r="K30" s="460"/>
      <c r="M30" s="460" t="s">
        <v>834</v>
      </c>
      <c r="N30" s="460"/>
      <c r="O30" s="460"/>
      <c r="P30" s="460"/>
      <c r="R30" s="460" t="s">
        <v>834</v>
      </c>
      <c r="S30" s="460"/>
      <c r="T30" s="460"/>
      <c r="U30" s="460"/>
    </row>
    <row r="31" spans="1:21" s="108" customFormat="1" ht="28.5" customHeight="1">
      <c r="A31" s="427" t="s">
        <v>835</v>
      </c>
      <c r="B31" s="428"/>
      <c r="C31" s="428"/>
      <c r="D31" s="428"/>
      <c r="E31" s="428"/>
      <c r="F31" s="429"/>
      <c r="H31" s="461">
        <v>45777</v>
      </c>
      <c r="I31" s="461"/>
      <c r="J31" s="461"/>
      <c r="K31" s="461"/>
      <c r="M31" s="461">
        <v>45900</v>
      </c>
      <c r="N31" s="461"/>
      <c r="O31" s="461"/>
      <c r="P31" s="461"/>
      <c r="R31" s="461" t="s">
        <v>836</v>
      </c>
      <c r="S31" s="461"/>
      <c r="T31" s="461"/>
      <c r="U31" s="461"/>
    </row>
    <row r="32" spans="1:21" ht="14.4" customHeight="1">
      <c r="A32" s="4"/>
      <c r="B32" s="4"/>
      <c r="C32" s="314"/>
      <c r="D32" s="314"/>
      <c r="E32" s="231"/>
      <c r="F32" s="4"/>
    </row>
    <row r="33" spans="1:21" s="234" customFormat="1">
      <c r="A33" s="232" t="s">
        <v>837</v>
      </c>
      <c r="B33" s="437" t="s">
        <v>838</v>
      </c>
      <c r="C33" s="416"/>
      <c r="D33" s="232" t="s">
        <v>839</v>
      </c>
      <c r="E33" s="232" t="s">
        <v>840</v>
      </c>
      <c r="F33" s="233" t="s">
        <v>841</v>
      </c>
      <c r="H33" s="235" t="s">
        <v>842</v>
      </c>
      <c r="I33" s="235" t="s">
        <v>843</v>
      </c>
      <c r="J33" s="235" t="s">
        <v>844</v>
      </c>
      <c r="K33" s="236" t="s">
        <v>845</v>
      </c>
      <c r="M33" s="235" t="s">
        <v>842</v>
      </c>
      <c r="N33" s="235" t="s">
        <v>843</v>
      </c>
      <c r="O33" s="235" t="s">
        <v>844</v>
      </c>
      <c r="P33" s="236" t="s">
        <v>845</v>
      </c>
      <c r="R33" s="235" t="s">
        <v>842</v>
      </c>
      <c r="S33" s="235" t="s">
        <v>843</v>
      </c>
      <c r="T33" s="235" t="s">
        <v>844</v>
      </c>
      <c r="U33" s="236" t="s">
        <v>845</v>
      </c>
    </row>
    <row r="34" spans="1:21" ht="55.2">
      <c r="A34" s="237" t="s">
        <v>846</v>
      </c>
      <c r="B34" s="193">
        <v>2</v>
      </c>
      <c r="C34" s="238" t="s">
        <v>847</v>
      </c>
      <c r="D34" s="239" t="s">
        <v>848</v>
      </c>
      <c r="E34" s="194" t="s">
        <v>849</v>
      </c>
      <c r="F34" s="240" t="s">
        <v>850</v>
      </c>
      <c r="H34" s="84"/>
      <c r="I34" s="84"/>
      <c r="J34" s="241" t="e">
        <f>I34/H34</f>
        <v>#DIV/0!</v>
      </c>
      <c r="K34" s="242"/>
      <c r="M34" s="84"/>
      <c r="N34" s="84"/>
      <c r="O34" s="241" t="e">
        <f>N34/M34</f>
        <v>#DIV/0!</v>
      </c>
      <c r="P34" s="242"/>
      <c r="R34" s="84"/>
      <c r="S34" s="84"/>
      <c r="T34" s="241" t="e">
        <f>S34/R34</f>
        <v>#DIV/0!</v>
      </c>
      <c r="U34" s="242"/>
    </row>
    <row r="35" spans="1:21" ht="92.4">
      <c r="A35" s="421" t="s">
        <v>851</v>
      </c>
      <c r="B35" s="244">
        <v>1</v>
      </c>
      <c r="C35" s="245" t="s">
        <v>852</v>
      </c>
      <c r="D35" s="246" t="s">
        <v>853</v>
      </c>
      <c r="E35" s="247" t="s">
        <v>854</v>
      </c>
      <c r="F35" s="240">
        <v>45746</v>
      </c>
      <c r="G35" s="1"/>
      <c r="H35" s="248"/>
      <c r="I35" s="248"/>
      <c r="J35" s="241" t="e">
        <f t="shared" ref="J35:J42" si="0">I35/H35</f>
        <v>#DIV/0!</v>
      </c>
      <c r="K35" s="242"/>
      <c r="M35" s="84"/>
      <c r="N35" s="84"/>
      <c r="O35" s="241" t="e">
        <f t="shared" ref="O35:O42" si="1">N35/M35</f>
        <v>#DIV/0!</v>
      </c>
      <c r="P35" s="242"/>
      <c r="R35" s="84"/>
      <c r="S35" s="84"/>
      <c r="T35" s="241" t="e">
        <f t="shared" ref="T35:T42" si="2">S35/R35</f>
        <v>#DIV/0!</v>
      </c>
      <c r="U35" s="242"/>
    </row>
    <row r="36" spans="1:21" ht="92.4">
      <c r="A36" s="456"/>
      <c r="B36" s="244">
        <v>1</v>
      </c>
      <c r="C36" s="245" t="s">
        <v>855</v>
      </c>
      <c r="D36" s="246" t="s">
        <v>856</v>
      </c>
      <c r="E36" s="247" t="s">
        <v>854</v>
      </c>
      <c r="F36" s="240">
        <v>45746</v>
      </c>
      <c r="G36" s="1"/>
      <c r="H36" s="248"/>
      <c r="I36" s="248"/>
      <c r="J36" s="241" t="e">
        <f t="shared" si="0"/>
        <v>#DIV/0!</v>
      </c>
      <c r="K36" s="242"/>
      <c r="M36" s="84"/>
      <c r="N36" s="84"/>
      <c r="O36" s="241" t="e">
        <f t="shared" si="1"/>
        <v>#DIV/0!</v>
      </c>
      <c r="P36" s="242"/>
      <c r="R36" s="84"/>
      <c r="S36" s="84"/>
      <c r="T36" s="241" t="e">
        <f t="shared" si="2"/>
        <v>#DIV/0!</v>
      </c>
      <c r="U36" s="242"/>
    </row>
    <row r="37" spans="1:21" ht="92.4">
      <c r="A37" s="456"/>
      <c r="B37" s="244">
        <v>1</v>
      </c>
      <c r="C37" s="245" t="s">
        <v>857</v>
      </c>
      <c r="D37" s="246" t="s">
        <v>858</v>
      </c>
      <c r="E37" s="247" t="s">
        <v>854</v>
      </c>
      <c r="F37" s="240">
        <v>45746</v>
      </c>
      <c r="G37" s="1"/>
      <c r="H37" s="248"/>
      <c r="I37" s="248"/>
      <c r="J37" s="241" t="e">
        <f t="shared" si="0"/>
        <v>#DIV/0!</v>
      </c>
      <c r="K37" s="242"/>
      <c r="M37" s="84"/>
      <c r="N37" s="84"/>
      <c r="O37" s="241" t="e">
        <f t="shared" si="1"/>
        <v>#DIV/0!</v>
      </c>
      <c r="P37" s="242"/>
      <c r="R37" s="84"/>
      <c r="S37" s="84"/>
      <c r="T37" s="241" t="e">
        <f t="shared" si="2"/>
        <v>#DIV/0!</v>
      </c>
      <c r="U37" s="242"/>
    </row>
    <row r="38" spans="1:21" ht="92.4">
      <c r="A38" s="439" t="s">
        <v>859</v>
      </c>
      <c r="B38" s="244">
        <v>1</v>
      </c>
      <c r="C38" s="209" t="s">
        <v>860</v>
      </c>
      <c r="D38" s="249" t="s">
        <v>861</v>
      </c>
      <c r="E38" s="194" t="s">
        <v>849</v>
      </c>
      <c r="F38" s="250">
        <v>45688</v>
      </c>
      <c r="G38" s="1"/>
      <c r="H38" s="248"/>
      <c r="I38" s="248"/>
      <c r="J38" s="241" t="e">
        <f t="shared" si="0"/>
        <v>#DIV/0!</v>
      </c>
      <c r="K38" s="242"/>
      <c r="M38" s="84"/>
      <c r="N38" s="84"/>
      <c r="O38" s="241" t="e">
        <f t="shared" si="1"/>
        <v>#DIV/0!</v>
      </c>
      <c r="P38" s="242"/>
      <c r="R38" s="84"/>
      <c r="S38" s="84"/>
      <c r="T38" s="241" t="e">
        <f t="shared" si="2"/>
        <v>#DIV/0!</v>
      </c>
      <c r="U38" s="242"/>
    </row>
    <row r="39" spans="1:21" ht="39.6">
      <c r="A39" s="439"/>
      <c r="B39" s="244">
        <v>1</v>
      </c>
      <c r="C39" s="238" t="s">
        <v>862</v>
      </c>
      <c r="D39" s="249" t="s">
        <v>863</v>
      </c>
      <c r="E39" s="194" t="s">
        <v>849</v>
      </c>
      <c r="F39" s="240">
        <v>45746</v>
      </c>
      <c r="G39" s="1"/>
      <c r="H39" s="248"/>
      <c r="I39" s="248"/>
      <c r="J39" s="241" t="e">
        <f t="shared" si="0"/>
        <v>#DIV/0!</v>
      </c>
      <c r="K39" s="242"/>
      <c r="M39" s="84"/>
      <c r="N39" s="84"/>
      <c r="O39" s="241" t="e">
        <f t="shared" si="1"/>
        <v>#DIV/0!</v>
      </c>
      <c r="P39" s="242"/>
      <c r="R39" s="84"/>
      <c r="S39" s="84"/>
      <c r="T39" s="241" t="e">
        <f t="shared" si="2"/>
        <v>#DIV/0!</v>
      </c>
      <c r="U39" s="242"/>
    </row>
    <row r="40" spans="1:21" ht="93" thickBot="1">
      <c r="A40" s="457"/>
      <c r="B40" s="193">
        <v>1</v>
      </c>
      <c r="C40" s="249" t="s">
        <v>864</v>
      </c>
      <c r="D40" s="249" t="s">
        <v>865</v>
      </c>
      <c r="E40" s="194" t="s">
        <v>849</v>
      </c>
      <c r="F40" s="240">
        <v>45746</v>
      </c>
      <c r="G40" s="1"/>
      <c r="H40" s="248"/>
      <c r="I40" s="248"/>
      <c r="J40" s="241" t="e">
        <f t="shared" si="0"/>
        <v>#DIV/0!</v>
      </c>
      <c r="K40" s="242"/>
      <c r="M40" s="84"/>
      <c r="N40" s="84"/>
      <c r="O40" s="241" t="e">
        <f t="shared" si="1"/>
        <v>#DIV/0!</v>
      </c>
      <c r="P40" s="242"/>
      <c r="R40" s="84"/>
      <c r="S40" s="84"/>
      <c r="T40" s="241" t="e">
        <f t="shared" si="2"/>
        <v>#DIV/0!</v>
      </c>
      <c r="U40" s="242"/>
    </row>
    <row r="41" spans="1:21" ht="66">
      <c r="A41" s="252" t="s">
        <v>866</v>
      </c>
      <c r="B41" s="253">
        <v>2</v>
      </c>
      <c r="C41" s="249" t="s">
        <v>867</v>
      </c>
      <c r="D41" s="254" t="s">
        <v>868</v>
      </c>
      <c r="E41" s="194" t="s">
        <v>849</v>
      </c>
      <c r="F41" s="240" t="s">
        <v>869</v>
      </c>
      <c r="G41" s="1"/>
      <c r="H41" s="248"/>
      <c r="I41" s="248"/>
      <c r="J41" s="241" t="e">
        <f t="shared" si="0"/>
        <v>#DIV/0!</v>
      </c>
      <c r="K41" s="242"/>
      <c r="M41" s="84"/>
      <c r="N41" s="84"/>
      <c r="O41" s="241" t="e">
        <f t="shared" si="1"/>
        <v>#DIV/0!</v>
      </c>
      <c r="P41" s="242"/>
      <c r="R41" s="84"/>
      <c r="S41" s="84"/>
      <c r="T41" s="241" t="e">
        <f t="shared" si="2"/>
        <v>#DIV/0!</v>
      </c>
      <c r="U41" s="242"/>
    </row>
    <row r="42" spans="1:21" ht="72.900000000000006" customHeight="1">
      <c r="A42" s="83" t="s">
        <v>870</v>
      </c>
      <c r="B42" s="193">
        <v>1</v>
      </c>
      <c r="C42" s="238" t="s">
        <v>871</v>
      </c>
      <c r="D42" s="255" t="s">
        <v>872</v>
      </c>
      <c r="E42" s="194" t="s">
        <v>873</v>
      </c>
      <c r="F42" s="256"/>
      <c r="G42" s="1"/>
      <c r="H42" s="248"/>
      <c r="I42" s="248"/>
      <c r="J42" s="241" t="e">
        <f t="shared" si="0"/>
        <v>#DIV/0!</v>
      </c>
      <c r="K42" s="100"/>
      <c r="M42" s="84"/>
      <c r="N42" s="84"/>
      <c r="O42" s="241" t="e">
        <f t="shared" si="1"/>
        <v>#DIV/0!</v>
      </c>
      <c r="P42" s="242"/>
      <c r="R42" s="84"/>
      <c r="S42" s="84"/>
      <c r="T42" s="241" t="e">
        <f t="shared" si="2"/>
        <v>#DIV/0!</v>
      </c>
      <c r="U42" s="242"/>
    </row>
    <row r="44" spans="1:21" s="4" customFormat="1" ht="13.8">
      <c r="C44" s="314"/>
      <c r="D44" s="314"/>
    </row>
    <row r="45" spans="1:21" s="4" customFormat="1" ht="13.8">
      <c r="A45" s="442" t="s">
        <v>874</v>
      </c>
      <c r="B45" s="458"/>
      <c r="C45" s="458"/>
      <c r="D45" s="458"/>
      <c r="E45" s="458"/>
      <c r="F45" s="459"/>
      <c r="H45" s="431" t="s">
        <v>834</v>
      </c>
      <c r="I45" s="432"/>
      <c r="J45" s="432"/>
      <c r="K45" s="433"/>
      <c r="L45" s="257"/>
      <c r="M45" s="431" t="s">
        <v>834</v>
      </c>
      <c r="N45" s="432"/>
      <c r="O45" s="432"/>
      <c r="P45" s="433"/>
      <c r="Q45" s="257"/>
      <c r="R45" s="431" t="s">
        <v>834</v>
      </c>
      <c r="S45" s="432"/>
      <c r="T45" s="432"/>
      <c r="U45" s="433"/>
    </row>
    <row r="46" spans="1:21" s="4" customFormat="1" ht="14.1" customHeight="1">
      <c r="A46" s="445" t="s">
        <v>875</v>
      </c>
      <c r="B46" s="451"/>
      <c r="C46" s="451"/>
      <c r="D46" s="451"/>
      <c r="E46" s="451"/>
      <c r="F46" s="452"/>
      <c r="H46" s="453">
        <v>45777</v>
      </c>
      <c r="I46" s="454"/>
      <c r="J46" s="454"/>
      <c r="K46" s="455"/>
      <c r="L46" s="257"/>
      <c r="M46" s="430">
        <v>45900</v>
      </c>
      <c r="N46" s="435"/>
      <c r="O46" s="435"/>
      <c r="P46" s="436"/>
      <c r="Q46" s="257"/>
      <c r="R46" s="430">
        <v>46022</v>
      </c>
      <c r="S46" s="435"/>
      <c r="T46" s="435"/>
      <c r="U46" s="436"/>
    </row>
    <row r="47" spans="1:21" s="4" customFormat="1" ht="13.8">
      <c r="C47" s="314"/>
      <c r="D47" s="314"/>
    </row>
    <row r="48" spans="1:21" s="4" customFormat="1" ht="13.8">
      <c r="A48" s="258" t="s">
        <v>837</v>
      </c>
      <c r="B48" s="437" t="s">
        <v>838</v>
      </c>
      <c r="C48" s="416"/>
      <c r="D48" s="232" t="s">
        <v>839</v>
      </c>
      <c r="E48" s="232" t="s">
        <v>840</v>
      </c>
      <c r="F48" s="233" t="s">
        <v>841</v>
      </c>
      <c r="G48" s="257"/>
      <c r="H48" s="233" t="s">
        <v>842</v>
      </c>
      <c r="I48" s="233" t="s">
        <v>843</v>
      </c>
      <c r="J48" s="233" t="s">
        <v>844</v>
      </c>
      <c r="K48" s="259" t="s">
        <v>845</v>
      </c>
      <c r="L48" s="257"/>
      <c r="M48" s="233" t="s">
        <v>842</v>
      </c>
      <c r="N48" s="233" t="s">
        <v>843</v>
      </c>
      <c r="O48" s="233" t="s">
        <v>844</v>
      </c>
      <c r="P48" s="259" t="s">
        <v>845</v>
      </c>
      <c r="Q48" s="257"/>
      <c r="R48" s="233" t="s">
        <v>842</v>
      </c>
      <c r="S48" s="233" t="s">
        <v>843</v>
      </c>
      <c r="T48" s="233" t="s">
        <v>844</v>
      </c>
      <c r="U48" s="259" t="s">
        <v>845</v>
      </c>
    </row>
    <row r="49" spans="1:21" s="4" customFormat="1" ht="118.8">
      <c r="A49" s="448" t="s">
        <v>876</v>
      </c>
      <c r="B49" s="260">
        <v>12</v>
      </c>
      <c r="C49" s="261" t="s">
        <v>877</v>
      </c>
      <c r="D49" s="262" t="s">
        <v>878</v>
      </c>
      <c r="E49" s="194" t="s">
        <v>879</v>
      </c>
      <c r="F49" s="240" t="s">
        <v>880</v>
      </c>
      <c r="H49" s="193"/>
      <c r="I49" s="193"/>
      <c r="J49" s="263" t="e">
        <f t="shared" ref="J49:J51" si="3">I49/H49</f>
        <v>#DIV/0!</v>
      </c>
      <c r="K49" s="83"/>
      <c r="M49" s="193"/>
      <c r="N49" s="193"/>
      <c r="O49" s="263" t="e">
        <f t="shared" ref="O49:O51" si="4">N49/M49</f>
        <v>#DIV/0!</v>
      </c>
      <c r="P49" s="264"/>
      <c r="R49" s="193"/>
      <c r="S49" s="193"/>
      <c r="T49" s="263" t="e">
        <f t="shared" ref="T49:T51" si="5">S49/R49</f>
        <v>#DIV/0!</v>
      </c>
      <c r="U49" s="264"/>
    </row>
    <row r="50" spans="1:21" s="4" customFormat="1" ht="82.5" customHeight="1">
      <c r="A50" s="449"/>
      <c r="B50" s="260">
        <v>6</v>
      </c>
      <c r="C50" s="261" t="s">
        <v>881</v>
      </c>
      <c r="D50" s="265" t="s">
        <v>882</v>
      </c>
      <c r="E50" s="194" t="s">
        <v>879</v>
      </c>
      <c r="F50" s="240" t="s">
        <v>880</v>
      </c>
      <c r="H50" s="193"/>
      <c r="I50" s="193"/>
      <c r="J50" s="263" t="e">
        <f t="shared" si="3"/>
        <v>#DIV/0!</v>
      </c>
      <c r="K50" s="264"/>
      <c r="M50" s="193"/>
      <c r="N50" s="193"/>
      <c r="O50" s="263" t="e">
        <f t="shared" si="4"/>
        <v>#DIV/0!</v>
      </c>
      <c r="P50" s="264"/>
      <c r="R50" s="193"/>
      <c r="S50" s="193"/>
      <c r="T50" s="263" t="e">
        <f t="shared" si="5"/>
        <v>#DIV/0!</v>
      </c>
      <c r="U50" s="264"/>
    </row>
    <row r="51" spans="1:21" s="4" customFormat="1" ht="147" customHeight="1">
      <c r="A51" s="450"/>
      <c r="B51" s="260">
        <v>2</v>
      </c>
      <c r="C51" s="266" t="s">
        <v>883</v>
      </c>
      <c r="D51" s="267" t="s">
        <v>884</v>
      </c>
      <c r="E51" s="194" t="s">
        <v>885</v>
      </c>
      <c r="F51" s="240" t="s">
        <v>886</v>
      </c>
      <c r="H51" s="193"/>
      <c r="I51" s="193"/>
      <c r="J51" s="263" t="e">
        <f t="shared" si="3"/>
        <v>#DIV/0!</v>
      </c>
      <c r="K51" s="264"/>
      <c r="M51" s="193"/>
      <c r="N51" s="193"/>
      <c r="O51" s="263" t="e">
        <f t="shared" si="4"/>
        <v>#DIV/0!</v>
      </c>
      <c r="P51" s="264"/>
      <c r="R51" s="193"/>
      <c r="S51" s="193"/>
      <c r="T51" s="263" t="e">
        <f t="shared" si="5"/>
        <v>#DIV/0!</v>
      </c>
      <c r="U51" s="264"/>
    </row>
    <row r="52" spans="1:21" s="4" customFormat="1" ht="13.8">
      <c r="C52" s="314"/>
      <c r="D52" s="314"/>
    </row>
    <row r="53" spans="1:21" s="4" customFormat="1" ht="13.8">
      <c r="C53" s="314"/>
      <c r="D53" s="314"/>
    </row>
    <row r="54" spans="1:21" s="4" customFormat="1" ht="13.8">
      <c r="A54" s="442" t="s">
        <v>874</v>
      </c>
      <c r="B54" s="443"/>
      <c r="C54" s="443"/>
      <c r="D54" s="443"/>
      <c r="E54" s="443"/>
      <c r="F54" s="444"/>
      <c r="G54" s="257"/>
      <c r="H54" s="426" t="s">
        <v>887</v>
      </c>
      <c r="I54" s="426"/>
      <c r="J54" s="426"/>
      <c r="K54" s="426"/>
      <c r="L54" s="257"/>
      <c r="M54" s="426" t="s">
        <v>888</v>
      </c>
      <c r="N54" s="426"/>
      <c r="O54" s="426"/>
      <c r="P54" s="426"/>
      <c r="Q54" s="257"/>
      <c r="R54" s="426" t="s">
        <v>889</v>
      </c>
      <c r="S54" s="426"/>
      <c r="T54" s="426"/>
      <c r="U54" s="426"/>
    </row>
    <row r="55" spans="1:21" s="4" customFormat="1" ht="13.8">
      <c r="A55" s="445" t="s">
        <v>890</v>
      </c>
      <c r="B55" s="446"/>
      <c r="C55" s="446"/>
      <c r="D55" s="446"/>
      <c r="E55" s="446"/>
      <c r="F55" s="447"/>
      <c r="G55" s="257"/>
      <c r="H55" s="430">
        <v>45777</v>
      </c>
      <c r="I55" s="430"/>
      <c r="J55" s="430"/>
      <c r="K55" s="430"/>
      <c r="L55" s="257"/>
      <c r="M55" s="430">
        <v>45900</v>
      </c>
      <c r="N55" s="430"/>
      <c r="O55" s="430"/>
      <c r="P55" s="430"/>
      <c r="Q55" s="257"/>
      <c r="R55" s="430">
        <v>46022</v>
      </c>
      <c r="S55" s="430"/>
      <c r="T55" s="430"/>
      <c r="U55" s="430"/>
    </row>
    <row r="56" spans="1:21" s="4" customFormat="1" ht="13.8">
      <c r="A56" s="257"/>
      <c r="B56" s="257"/>
      <c r="C56" s="315"/>
      <c r="D56" s="315"/>
      <c r="E56" s="257"/>
      <c r="F56" s="257"/>
      <c r="G56" s="257"/>
      <c r="H56" s="257"/>
      <c r="I56" s="257"/>
      <c r="J56" s="257"/>
      <c r="K56" s="257"/>
      <c r="L56" s="257"/>
      <c r="M56" s="257"/>
      <c r="N56" s="257"/>
      <c r="O56" s="257"/>
      <c r="P56" s="257"/>
      <c r="Q56" s="257"/>
      <c r="R56" s="257"/>
      <c r="S56" s="257"/>
      <c r="T56" s="257"/>
      <c r="U56" s="257"/>
    </row>
    <row r="57" spans="1:21" s="4" customFormat="1" ht="13.8">
      <c r="A57" s="232" t="s">
        <v>837</v>
      </c>
      <c r="B57" s="437" t="s">
        <v>838</v>
      </c>
      <c r="C57" s="416"/>
      <c r="D57" s="232" t="s">
        <v>839</v>
      </c>
      <c r="E57" s="232" t="s">
        <v>840</v>
      </c>
      <c r="F57" s="233" t="s">
        <v>841</v>
      </c>
      <c r="G57" s="257"/>
      <c r="H57" s="233" t="s">
        <v>842</v>
      </c>
      <c r="I57" s="233" t="s">
        <v>843</v>
      </c>
      <c r="J57" s="233" t="s">
        <v>844</v>
      </c>
      <c r="K57" s="259" t="s">
        <v>845</v>
      </c>
      <c r="L57" s="257"/>
      <c r="M57" s="233" t="s">
        <v>842</v>
      </c>
      <c r="N57" s="233" t="s">
        <v>843</v>
      </c>
      <c r="O57" s="233" t="s">
        <v>844</v>
      </c>
      <c r="P57" s="259" t="s">
        <v>845</v>
      </c>
      <c r="Q57" s="257"/>
      <c r="R57" s="233" t="s">
        <v>842</v>
      </c>
      <c r="S57" s="233" t="s">
        <v>843</v>
      </c>
      <c r="T57" s="233" t="s">
        <v>844</v>
      </c>
      <c r="U57" s="259" t="s">
        <v>845</v>
      </c>
    </row>
    <row r="58" spans="1:21" s="4" customFormat="1" ht="65.400000000000006" customHeight="1">
      <c r="A58" s="439"/>
      <c r="B58" s="193">
        <v>1</v>
      </c>
      <c r="C58" s="268" t="s">
        <v>891</v>
      </c>
      <c r="D58" s="269" t="s">
        <v>892</v>
      </c>
      <c r="E58" s="194" t="s">
        <v>849</v>
      </c>
      <c r="F58" s="270">
        <v>46022</v>
      </c>
      <c r="H58" s="193"/>
      <c r="I58" s="193"/>
      <c r="J58" s="263" t="e">
        <f t="shared" ref="J58:J63" si="6">I58/H58</f>
        <v>#DIV/0!</v>
      </c>
      <c r="K58" s="83"/>
      <c r="M58" s="83"/>
      <c r="N58" s="193"/>
      <c r="O58" s="263" t="e">
        <f>N58/M58</f>
        <v>#DIV/0!</v>
      </c>
      <c r="P58" s="264"/>
      <c r="R58" s="83"/>
      <c r="S58" s="193"/>
      <c r="T58" s="263" t="e">
        <f>S58/R58</f>
        <v>#DIV/0!</v>
      </c>
      <c r="U58" s="264"/>
    </row>
    <row r="59" spans="1:21" s="4" customFormat="1" ht="65.400000000000006" customHeight="1">
      <c r="A59" s="439"/>
      <c r="B59" s="193">
        <v>1</v>
      </c>
      <c r="C59" s="268" t="s">
        <v>893</v>
      </c>
      <c r="D59" s="271" t="s">
        <v>894</v>
      </c>
      <c r="E59" s="194" t="s">
        <v>895</v>
      </c>
      <c r="F59" s="270">
        <v>46022</v>
      </c>
      <c r="H59" s="193"/>
      <c r="I59" s="193"/>
      <c r="J59" s="263" t="e">
        <f t="shared" si="6"/>
        <v>#DIV/0!</v>
      </c>
      <c r="K59" s="83"/>
      <c r="M59" s="83"/>
      <c r="N59" s="193"/>
      <c r="O59" s="263" t="e">
        <f>N59/M59</f>
        <v>#DIV/0!</v>
      </c>
      <c r="P59" s="264"/>
      <c r="R59" s="83"/>
      <c r="S59" s="193"/>
      <c r="T59" s="263" t="e">
        <f>S59/R59</f>
        <v>#DIV/0!</v>
      </c>
      <c r="U59" s="264"/>
    </row>
    <row r="60" spans="1:21" s="4" customFormat="1" ht="80.25" customHeight="1">
      <c r="A60" s="440"/>
      <c r="B60" s="193">
        <v>1</v>
      </c>
      <c r="C60" s="238" t="s">
        <v>896</v>
      </c>
      <c r="D60" s="238" t="s">
        <v>897</v>
      </c>
      <c r="E60" s="194" t="s">
        <v>898</v>
      </c>
      <c r="F60" s="270">
        <v>46022</v>
      </c>
      <c r="H60" s="193"/>
      <c r="I60" s="193"/>
      <c r="J60" s="263" t="e">
        <f t="shared" si="6"/>
        <v>#DIV/0!</v>
      </c>
      <c r="K60" s="83"/>
      <c r="M60" s="193"/>
      <c r="N60" s="193"/>
      <c r="O60" s="263" t="e">
        <f t="shared" ref="O60:O63" si="7">N60/M60</f>
        <v>#DIV/0!</v>
      </c>
      <c r="P60" s="264"/>
      <c r="R60" s="193"/>
      <c r="S60" s="193"/>
      <c r="T60" s="263" t="e">
        <f t="shared" ref="T60:T63" si="8">S60/R60</f>
        <v>#DIV/0!</v>
      </c>
      <c r="U60" s="264"/>
    </row>
    <row r="61" spans="1:21" s="4" customFormat="1" ht="153.75" customHeight="1">
      <c r="A61" s="438" t="s">
        <v>899</v>
      </c>
      <c r="B61" s="193">
        <v>1</v>
      </c>
      <c r="C61" s="316" t="s">
        <v>900</v>
      </c>
      <c r="D61" s="83" t="s">
        <v>901</v>
      </c>
      <c r="E61" s="194" t="s">
        <v>849</v>
      </c>
      <c r="F61" s="270">
        <v>46022</v>
      </c>
      <c r="H61" s="193"/>
      <c r="I61" s="193"/>
      <c r="J61" s="263" t="e">
        <f t="shared" si="6"/>
        <v>#DIV/0!</v>
      </c>
      <c r="K61" s="264"/>
      <c r="M61" s="193"/>
      <c r="N61" s="193"/>
      <c r="O61" s="263" t="e">
        <f t="shared" si="7"/>
        <v>#DIV/0!</v>
      </c>
      <c r="P61" s="264"/>
      <c r="R61" s="193"/>
      <c r="S61" s="193"/>
      <c r="T61" s="263" t="e">
        <f t="shared" si="8"/>
        <v>#DIV/0!</v>
      </c>
      <c r="U61" s="264"/>
    </row>
    <row r="62" spans="1:21" s="4" customFormat="1" ht="60.9" customHeight="1">
      <c r="A62" s="439"/>
      <c r="B62" s="193">
        <v>1</v>
      </c>
      <c r="C62" s="269" t="s">
        <v>902</v>
      </c>
      <c r="D62" s="269" t="s">
        <v>903</v>
      </c>
      <c r="E62" s="194" t="s">
        <v>904</v>
      </c>
      <c r="F62" s="270">
        <v>46022</v>
      </c>
      <c r="H62" s="193"/>
      <c r="I62" s="193"/>
      <c r="J62" s="263" t="e">
        <f t="shared" si="6"/>
        <v>#DIV/0!</v>
      </c>
      <c r="K62" s="264"/>
      <c r="M62" s="193"/>
      <c r="N62" s="193"/>
      <c r="O62" s="263" t="e">
        <f t="shared" si="7"/>
        <v>#DIV/0!</v>
      </c>
      <c r="P62" s="264"/>
      <c r="R62" s="193"/>
      <c r="S62" s="193"/>
      <c r="T62" s="263" t="e">
        <f t="shared" si="8"/>
        <v>#DIV/0!</v>
      </c>
      <c r="U62" s="264"/>
    </row>
    <row r="63" spans="1:21" s="4" customFormat="1" ht="147" customHeight="1">
      <c r="A63" s="273" t="s">
        <v>905</v>
      </c>
      <c r="B63" s="274">
        <v>1</v>
      </c>
      <c r="C63" s="275" t="s">
        <v>906</v>
      </c>
      <c r="D63" s="276" t="s">
        <v>907</v>
      </c>
      <c r="E63" s="194" t="s">
        <v>895</v>
      </c>
      <c r="F63" s="270">
        <v>46022</v>
      </c>
      <c r="H63" s="193"/>
      <c r="I63" s="193"/>
      <c r="J63" s="263" t="e">
        <f t="shared" si="6"/>
        <v>#DIV/0!</v>
      </c>
      <c r="K63" s="264"/>
      <c r="M63" s="193"/>
      <c r="N63" s="193"/>
      <c r="O63" s="263" t="e">
        <f t="shared" si="7"/>
        <v>#DIV/0!</v>
      </c>
      <c r="P63" s="264"/>
      <c r="R63" s="193"/>
      <c r="S63" s="193"/>
      <c r="T63" s="263" t="e">
        <f t="shared" si="8"/>
        <v>#DIV/0!</v>
      </c>
      <c r="U63" s="264"/>
    </row>
    <row r="65" spans="1:21" s="4" customFormat="1" ht="13.8">
      <c r="C65" s="314"/>
      <c r="D65" s="314"/>
    </row>
    <row r="66" spans="1:21" s="4" customFormat="1" ht="28.5" customHeight="1">
      <c r="A66" s="423" t="s">
        <v>874</v>
      </c>
      <c r="B66" s="424"/>
      <c r="C66" s="424"/>
      <c r="D66" s="424"/>
      <c r="E66" s="424"/>
      <c r="F66" s="425"/>
      <c r="G66" s="257"/>
      <c r="H66" s="426" t="s">
        <v>908</v>
      </c>
      <c r="I66" s="426"/>
      <c r="J66" s="426"/>
      <c r="K66" s="426"/>
      <c r="L66" s="257"/>
      <c r="M66" s="426" t="s">
        <v>909</v>
      </c>
      <c r="N66" s="426"/>
      <c r="O66" s="426"/>
      <c r="P66" s="426"/>
      <c r="Q66" s="257"/>
      <c r="R66" s="426" t="s">
        <v>910</v>
      </c>
      <c r="S66" s="426"/>
      <c r="T66" s="426"/>
      <c r="U66" s="426"/>
    </row>
    <row r="67" spans="1:21" s="4" customFormat="1" ht="25.5" customHeight="1">
      <c r="A67" s="445" t="s">
        <v>911</v>
      </c>
      <c r="B67" s="446"/>
      <c r="C67" s="446"/>
      <c r="D67" s="446"/>
      <c r="E67" s="446"/>
      <c r="F67" s="447"/>
      <c r="G67" s="257"/>
      <c r="H67" s="430">
        <v>45777</v>
      </c>
      <c r="I67" s="430"/>
      <c r="J67" s="430"/>
      <c r="K67" s="430"/>
      <c r="L67" s="257"/>
      <c r="M67" s="430">
        <v>45900</v>
      </c>
      <c r="N67" s="430"/>
      <c r="O67" s="430"/>
      <c r="P67" s="430"/>
      <c r="Q67" s="257"/>
      <c r="R67" s="430">
        <v>46022</v>
      </c>
      <c r="S67" s="430"/>
      <c r="T67" s="430"/>
      <c r="U67" s="430"/>
    </row>
    <row r="68" spans="1:21" s="4" customFormat="1" ht="13.8">
      <c r="A68" s="257"/>
      <c r="B68" s="257"/>
      <c r="C68" s="315"/>
      <c r="D68" s="315"/>
      <c r="E68" s="257"/>
      <c r="F68" s="257"/>
      <c r="G68" s="257"/>
      <c r="H68" s="257"/>
      <c r="I68" s="257"/>
      <c r="J68" s="257"/>
      <c r="K68" s="257"/>
      <c r="L68" s="257"/>
      <c r="M68" s="257"/>
      <c r="N68" s="257"/>
      <c r="O68" s="257"/>
      <c r="P68" s="257"/>
      <c r="Q68" s="257"/>
      <c r="R68" s="257"/>
      <c r="S68" s="257"/>
      <c r="T68" s="257"/>
      <c r="U68" s="257"/>
    </row>
    <row r="69" spans="1:21" s="4" customFormat="1" thickBot="1">
      <c r="A69" s="258" t="s">
        <v>837</v>
      </c>
      <c r="B69" s="415" t="s">
        <v>838</v>
      </c>
      <c r="C69" s="416"/>
      <c r="D69" s="232" t="s">
        <v>839</v>
      </c>
      <c r="E69" s="232" t="s">
        <v>840</v>
      </c>
      <c r="F69" s="233" t="s">
        <v>841</v>
      </c>
      <c r="G69" s="257"/>
      <c r="H69" s="233" t="s">
        <v>842</v>
      </c>
      <c r="I69" s="233" t="s">
        <v>843</v>
      </c>
      <c r="J69" s="233" t="s">
        <v>844</v>
      </c>
      <c r="K69" s="259" t="s">
        <v>845</v>
      </c>
      <c r="L69" s="257"/>
      <c r="M69" s="233" t="s">
        <v>842</v>
      </c>
      <c r="N69" s="233" t="s">
        <v>843</v>
      </c>
      <c r="O69" s="233" t="s">
        <v>844</v>
      </c>
      <c r="P69" s="232" t="s">
        <v>845</v>
      </c>
      <c r="Q69" s="257"/>
      <c r="R69" s="233" t="s">
        <v>842</v>
      </c>
      <c r="S69" s="233" t="s">
        <v>843</v>
      </c>
      <c r="T69" s="233" t="s">
        <v>844</v>
      </c>
      <c r="U69" s="232" t="s">
        <v>845</v>
      </c>
    </row>
    <row r="70" spans="1:21" s="4" customFormat="1" ht="90.9" customHeight="1" thickBot="1">
      <c r="A70" s="277" t="s">
        <v>912</v>
      </c>
      <c r="B70" s="278">
        <v>1</v>
      </c>
      <c r="C70" s="279" t="s">
        <v>913</v>
      </c>
      <c r="D70" s="280" t="s">
        <v>914</v>
      </c>
      <c r="E70" s="281" t="s">
        <v>915</v>
      </c>
      <c r="F70" s="270">
        <v>45838</v>
      </c>
      <c r="H70" s="193"/>
      <c r="I70" s="193"/>
      <c r="J70" s="263" t="e">
        <f t="shared" ref="J70:J71" si="9">I70/H70</f>
        <v>#DIV/0!</v>
      </c>
      <c r="K70" s="83"/>
      <c r="M70" s="83"/>
      <c r="N70" s="193"/>
      <c r="O70" s="263" t="e">
        <f>N70/M70</f>
        <v>#DIV/0!</v>
      </c>
      <c r="P70" s="264"/>
      <c r="R70" s="83"/>
      <c r="S70" s="193"/>
      <c r="T70" s="263" t="e">
        <f>S70/R70</f>
        <v>#DIV/0!</v>
      </c>
      <c r="U70" s="264"/>
    </row>
    <row r="71" spans="1:21" s="4" customFormat="1" ht="85.5" customHeight="1" thickBot="1">
      <c r="A71" s="277" t="s">
        <v>916</v>
      </c>
      <c r="B71" s="278">
        <v>1</v>
      </c>
      <c r="C71" s="282" t="s">
        <v>917</v>
      </c>
      <c r="D71" s="283" t="s">
        <v>918</v>
      </c>
      <c r="E71" s="281" t="s">
        <v>915</v>
      </c>
      <c r="F71" s="270">
        <v>45838</v>
      </c>
      <c r="H71" s="244"/>
      <c r="I71" s="244"/>
      <c r="J71" s="263" t="e">
        <f t="shared" si="9"/>
        <v>#DIV/0!</v>
      </c>
      <c r="K71" s="83"/>
      <c r="M71" s="244"/>
      <c r="N71" s="244"/>
      <c r="O71" s="263" t="e">
        <f t="shared" ref="O71" si="10">N71/M71</f>
        <v>#DIV/0!</v>
      </c>
      <c r="P71" s="264"/>
      <c r="R71" s="244"/>
      <c r="S71" s="244"/>
      <c r="T71" s="263" t="e">
        <f t="shared" ref="T71" si="11">S71/R71</f>
        <v>#DIV/0!</v>
      </c>
      <c r="U71" s="264"/>
    </row>
    <row r="73" spans="1:21" s="4" customFormat="1" ht="13.8">
      <c r="C73" s="314"/>
      <c r="D73" s="314"/>
    </row>
    <row r="74" spans="1:21" s="4" customFormat="1" ht="13.8">
      <c r="A74" s="442" t="s">
        <v>874</v>
      </c>
      <c r="B74" s="443"/>
      <c r="C74" s="443"/>
      <c r="D74" s="443"/>
      <c r="E74" s="443"/>
      <c r="F74" s="444"/>
      <c r="G74" s="284"/>
      <c r="H74" s="426" t="s">
        <v>887</v>
      </c>
      <c r="I74" s="426"/>
      <c r="J74" s="426"/>
      <c r="K74" s="426"/>
      <c r="L74" s="284"/>
      <c r="M74" s="426" t="s">
        <v>888</v>
      </c>
      <c r="N74" s="426"/>
      <c r="O74" s="426"/>
      <c r="P74" s="426"/>
      <c r="Q74" s="284"/>
      <c r="R74" s="426" t="s">
        <v>889</v>
      </c>
      <c r="S74" s="426"/>
      <c r="T74" s="426"/>
      <c r="U74" s="426"/>
    </row>
    <row r="75" spans="1:21" s="4" customFormat="1" ht="30" customHeight="1">
      <c r="A75" s="427" t="s">
        <v>919</v>
      </c>
      <c r="B75" s="428"/>
      <c r="C75" s="428"/>
      <c r="D75" s="428"/>
      <c r="E75" s="428"/>
      <c r="F75" s="429"/>
      <c r="G75" s="257"/>
      <c r="H75" s="430">
        <v>45777</v>
      </c>
      <c r="I75" s="430"/>
      <c r="J75" s="430"/>
      <c r="K75" s="430"/>
      <c r="L75" s="257"/>
      <c r="M75" s="430">
        <v>45900</v>
      </c>
      <c r="N75" s="430"/>
      <c r="O75" s="430"/>
      <c r="P75" s="430"/>
      <c r="Q75" s="257"/>
      <c r="R75" s="430">
        <v>46022</v>
      </c>
      <c r="S75" s="430"/>
      <c r="T75" s="430"/>
      <c r="U75" s="430"/>
    </row>
    <row r="76" spans="1:21" s="4" customFormat="1" ht="14.1" customHeight="1">
      <c r="A76" s="285"/>
      <c r="B76" s="257"/>
      <c r="C76" s="315"/>
      <c r="D76" s="315"/>
      <c r="E76" s="257"/>
      <c r="F76" s="257"/>
      <c r="G76" s="257"/>
      <c r="H76" s="257"/>
      <c r="I76" s="257"/>
      <c r="J76" s="257"/>
      <c r="K76" s="257"/>
      <c r="L76" s="257"/>
      <c r="M76" s="257"/>
      <c r="N76" s="257"/>
      <c r="O76" s="257"/>
      <c r="P76" s="257"/>
      <c r="Q76" s="257"/>
      <c r="R76" s="257"/>
      <c r="S76" s="257"/>
      <c r="T76" s="257"/>
      <c r="U76" s="257"/>
    </row>
    <row r="77" spans="1:21" s="4" customFormat="1" ht="13.8">
      <c r="A77" s="232" t="s">
        <v>837</v>
      </c>
      <c r="B77" s="437" t="s">
        <v>838</v>
      </c>
      <c r="C77" s="416"/>
      <c r="D77" s="232" t="s">
        <v>839</v>
      </c>
      <c r="E77" s="232" t="s">
        <v>840</v>
      </c>
      <c r="F77" s="233" t="s">
        <v>841</v>
      </c>
      <c r="G77" s="257"/>
      <c r="H77" s="233" t="s">
        <v>842</v>
      </c>
      <c r="I77" s="233" t="s">
        <v>843</v>
      </c>
      <c r="J77" s="233" t="s">
        <v>844</v>
      </c>
      <c r="K77" s="259" t="s">
        <v>845</v>
      </c>
      <c r="L77" s="257"/>
      <c r="M77" s="233" t="s">
        <v>842</v>
      </c>
      <c r="N77" s="233" t="s">
        <v>843</v>
      </c>
      <c r="O77" s="233" t="s">
        <v>844</v>
      </c>
      <c r="P77" s="232" t="s">
        <v>845</v>
      </c>
      <c r="Q77" s="257"/>
      <c r="R77" s="233" t="s">
        <v>842</v>
      </c>
      <c r="S77" s="233" t="s">
        <v>843</v>
      </c>
      <c r="T77" s="233" t="s">
        <v>844</v>
      </c>
      <c r="U77" s="232" t="s">
        <v>845</v>
      </c>
    </row>
    <row r="78" spans="1:21" s="4" customFormat="1" ht="69.599999999999994" customHeight="1">
      <c r="A78" s="438" t="s">
        <v>920</v>
      </c>
      <c r="B78" s="193">
        <v>2</v>
      </c>
      <c r="C78" s="286" t="s">
        <v>921</v>
      </c>
      <c r="D78" s="287" t="s">
        <v>922</v>
      </c>
      <c r="E78" s="194" t="s">
        <v>923</v>
      </c>
      <c r="F78" s="194" t="s">
        <v>924</v>
      </c>
      <c r="H78" s="193"/>
      <c r="I78" s="193"/>
      <c r="J78" s="263" t="e">
        <f>I78/H78</f>
        <v>#DIV/0!</v>
      </c>
      <c r="K78" s="264"/>
      <c r="M78" s="193"/>
      <c r="N78" s="193"/>
      <c r="O78" s="263" t="e">
        <f>N78/M78</f>
        <v>#DIV/0!</v>
      </c>
      <c r="P78" s="264"/>
      <c r="R78" s="193"/>
      <c r="S78" s="193"/>
      <c r="T78" s="263" t="e">
        <f>S78/R78</f>
        <v>#DIV/0!</v>
      </c>
      <c r="U78" s="264"/>
    </row>
    <row r="79" spans="1:21" s="4" customFormat="1" ht="123" customHeight="1">
      <c r="A79" s="440"/>
      <c r="B79" s="193">
        <v>2</v>
      </c>
      <c r="C79" s="288" t="s">
        <v>925</v>
      </c>
      <c r="D79" s="194" t="s">
        <v>926</v>
      </c>
      <c r="E79" s="194" t="s">
        <v>885</v>
      </c>
      <c r="F79" s="194" t="s">
        <v>924</v>
      </c>
      <c r="H79" s="193"/>
      <c r="I79" s="193"/>
      <c r="J79" s="263" t="e">
        <f>I79/H79</f>
        <v>#DIV/0!</v>
      </c>
      <c r="K79" s="264"/>
      <c r="M79" s="193"/>
      <c r="N79" s="193"/>
      <c r="O79" s="263" t="e">
        <f>N79/M79</f>
        <v>#DIV/0!</v>
      </c>
      <c r="P79" s="264"/>
      <c r="R79" s="193"/>
      <c r="S79" s="193"/>
      <c r="T79" s="263" t="e">
        <f>S79/R79</f>
        <v>#DIV/0!</v>
      </c>
      <c r="U79" s="264"/>
    </row>
    <row r="80" spans="1:21" s="4" customFormat="1" ht="69.900000000000006" customHeight="1">
      <c r="A80" s="438" t="s">
        <v>927</v>
      </c>
      <c r="B80" s="193">
        <v>1</v>
      </c>
      <c r="C80" s="289" t="s">
        <v>928</v>
      </c>
      <c r="D80" s="83" t="s">
        <v>929</v>
      </c>
      <c r="E80" s="194" t="s">
        <v>930</v>
      </c>
      <c r="F80" s="290">
        <v>45838</v>
      </c>
      <c r="H80" s="193"/>
      <c r="I80" s="193"/>
      <c r="J80" s="263" t="e">
        <f t="shared" ref="J80:J86" si="12">I80/H80</f>
        <v>#DIV/0!</v>
      </c>
      <c r="K80" s="264"/>
      <c r="M80" s="193"/>
      <c r="N80" s="193"/>
      <c r="O80" s="263" t="e">
        <f t="shared" ref="O80:O86" si="13">N80/M80</f>
        <v>#DIV/0!</v>
      </c>
      <c r="P80" s="264"/>
      <c r="R80" s="193"/>
      <c r="S80" s="193"/>
      <c r="T80" s="263" t="e">
        <f t="shared" ref="T80:T86" si="14">S80/R80</f>
        <v>#DIV/0!</v>
      </c>
      <c r="U80" s="264"/>
    </row>
    <row r="81" spans="1:21" s="4" customFormat="1" ht="64.5" customHeight="1">
      <c r="A81" s="440"/>
      <c r="B81" s="193">
        <v>1</v>
      </c>
      <c r="C81" s="238" t="s">
        <v>931</v>
      </c>
      <c r="D81" s="83" t="s">
        <v>932</v>
      </c>
      <c r="E81" s="194" t="s">
        <v>933</v>
      </c>
      <c r="F81" s="290">
        <v>45838</v>
      </c>
      <c r="H81" s="193"/>
      <c r="I81" s="193"/>
      <c r="J81" s="263" t="e">
        <f t="shared" si="12"/>
        <v>#DIV/0!</v>
      </c>
      <c r="K81" s="264"/>
      <c r="M81" s="193"/>
      <c r="N81" s="193"/>
      <c r="O81" s="263" t="e">
        <f t="shared" si="13"/>
        <v>#DIV/0!</v>
      </c>
      <c r="P81" s="264"/>
      <c r="R81" s="193"/>
      <c r="S81" s="193"/>
      <c r="T81" s="263" t="e">
        <f t="shared" si="14"/>
        <v>#DIV/0!</v>
      </c>
      <c r="U81" s="264"/>
    </row>
    <row r="82" spans="1:21" s="4" customFormat="1" ht="65.400000000000006" customHeight="1">
      <c r="A82" s="243" t="s">
        <v>934</v>
      </c>
      <c r="B82" s="244">
        <v>1</v>
      </c>
      <c r="C82" s="291" t="s">
        <v>935</v>
      </c>
      <c r="D82" s="247" t="s">
        <v>936</v>
      </c>
      <c r="E82" s="247" t="s">
        <v>885</v>
      </c>
      <c r="F82" s="292" t="s">
        <v>937</v>
      </c>
      <c r="G82" s="293"/>
      <c r="H82" s="244"/>
      <c r="I82" s="244"/>
      <c r="J82" s="294" t="e">
        <f t="shared" si="12"/>
        <v>#DIV/0!</v>
      </c>
      <c r="K82" s="295"/>
      <c r="L82" s="293"/>
      <c r="M82" s="244"/>
      <c r="N82" s="244"/>
      <c r="O82" s="294" t="e">
        <f t="shared" si="13"/>
        <v>#DIV/0!</v>
      </c>
      <c r="P82" s="295"/>
      <c r="R82" s="244"/>
      <c r="S82" s="244"/>
      <c r="T82" s="294" t="e">
        <f t="shared" si="14"/>
        <v>#DIV/0!</v>
      </c>
      <c r="U82" s="295"/>
    </row>
    <row r="83" spans="1:21" s="4" customFormat="1" ht="53.4" customHeight="1">
      <c r="A83" s="438" t="s">
        <v>938</v>
      </c>
      <c r="B83" s="296">
        <v>4</v>
      </c>
      <c r="C83" s="238" t="s">
        <v>939</v>
      </c>
      <c r="D83" s="267" t="s">
        <v>940</v>
      </c>
      <c r="E83" s="194" t="s">
        <v>941</v>
      </c>
      <c r="F83" s="247" t="s">
        <v>942</v>
      </c>
      <c r="G83" s="297"/>
      <c r="H83" s="193"/>
      <c r="I83" s="193"/>
      <c r="J83" s="263" t="e">
        <f t="shared" si="12"/>
        <v>#DIV/0!</v>
      </c>
      <c r="K83" s="264"/>
      <c r="L83" s="297"/>
      <c r="M83" s="193"/>
      <c r="N83" s="193"/>
      <c r="O83" s="263" t="e">
        <f t="shared" si="13"/>
        <v>#DIV/0!</v>
      </c>
      <c r="P83" s="264"/>
      <c r="Q83" s="297"/>
      <c r="R83" s="193"/>
      <c r="S83" s="193"/>
      <c r="T83" s="263" t="e">
        <f t="shared" si="14"/>
        <v>#DIV/0!</v>
      </c>
      <c r="U83" s="264"/>
    </row>
    <row r="84" spans="1:21" s="4" customFormat="1" ht="105.6">
      <c r="A84" s="440"/>
      <c r="B84" s="298">
        <v>1</v>
      </c>
      <c r="C84" s="317" t="s">
        <v>943</v>
      </c>
      <c r="D84" s="267" t="s">
        <v>944</v>
      </c>
      <c r="E84" s="194" t="s">
        <v>923</v>
      </c>
      <c r="F84" s="299">
        <v>45899</v>
      </c>
      <c r="H84" s="300"/>
      <c r="I84" s="300"/>
      <c r="J84" s="301" t="e">
        <f t="shared" si="12"/>
        <v>#DIV/0!</v>
      </c>
      <c r="K84" s="300"/>
      <c r="M84" s="264"/>
      <c r="N84" s="264"/>
      <c r="O84" s="263" t="e">
        <f t="shared" si="13"/>
        <v>#DIV/0!</v>
      </c>
      <c r="P84" s="264"/>
      <c r="R84" s="264"/>
      <c r="S84" s="264"/>
      <c r="T84" s="263" t="e">
        <f t="shared" si="14"/>
        <v>#DIV/0!</v>
      </c>
      <c r="U84" s="264"/>
    </row>
    <row r="85" spans="1:21" s="4" customFormat="1" ht="110.4">
      <c r="A85" s="302" t="s">
        <v>945</v>
      </c>
      <c r="B85" s="193">
        <v>1</v>
      </c>
      <c r="C85" s="303" t="s">
        <v>946</v>
      </c>
      <c r="D85" s="291" t="s">
        <v>947</v>
      </c>
      <c r="E85" s="194" t="s">
        <v>933</v>
      </c>
      <c r="F85" s="290">
        <v>45838</v>
      </c>
      <c r="G85" s="264"/>
      <c r="H85" s="264"/>
      <c r="I85" s="264"/>
      <c r="J85" s="301" t="e">
        <f t="shared" si="12"/>
        <v>#DIV/0!</v>
      </c>
      <c r="K85" s="264"/>
      <c r="M85" s="264"/>
      <c r="N85" s="264"/>
      <c r="O85" s="263" t="e">
        <f t="shared" si="13"/>
        <v>#DIV/0!</v>
      </c>
      <c r="P85" s="264"/>
      <c r="R85" s="264"/>
      <c r="S85" s="264"/>
      <c r="T85" s="263" t="e">
        <f t="shared" si="14"/>
        <v>#DIV/0!</v>
      </c>
      <c r="U85" s="264"/>
    </row>
    <row r="86" spans="1:21" s="4" customFormat="1" ht="105.6">
      <c r="A86" s="302" t="s">
        <v>948</v>
      </c>
      <c r="B86" s="193">
        <v>4</v>
      </c>
      <c r="C86" s="291" t="s">
        <v>949</v>
      </c>
      <c r="D86" s="291" t="s">
        <v>950</v>
      </c>
      <c r="E86" s="194" t="s">
        <v>951</v>
      </c>
      <c r="F86" s="247" t="s">
        <v>942</v>
      </c>
      <c r="G86" s="264"/>
      <c r="H86" s="264"/>
      <c r="I86" s="264"/>
      <c r="J86" s="301" t="e">
        <f t="shared" si="12"/>
        <v>#DIV/0!</v>
      </c>
      <c r="K86" s="264"/>
      <c r="M86" s="264"/>
      <c r="N86" s="264"/>
      <c r="O86" s="263" t="e">
        <f t="shared" si="13"/>
        <v>#DIV/0!</v>
      </c>
      <c r="P86" s="264"/>
      <c r="R86" s="264"/>
      <c r="S86" s="264"/>
      <c r="T86" s="263" t="e">
        <f t="shared" si="14"/>
        <v>#DIV/0!</v>
      </c>
      <c r="U86" s="264"/>
    </row>
    <row r="87" spans="1:21" s="4" customFormat="1" ht="13.8">
      <c r="C87" s="314"/>
      <c r="D87" s="314"/>
    </row>
    <row r="88" spans="1:21" s="4" customFormat="1" ht="15.6" customHeight="1">
      <c r="C88" s="314"/>
      <c r="D88" s="314"/>
    </row>
    <row r="89" spans="1:21" s="4" customFormat="1" ht="13.8">
      <c r="A89" s="442" t="s">
        <v>874</v>
      </c>
      <c r="B89" s="443"/>
      <c r="C89" s="443"/>
      <c r="D89" s="443"/>
      <c r="E89" s="443"/>
      <c r="F89" s="444"/>
      <c r="G89" s="284"/>
      <c r="H89" s="426" t="s">
        <v>887</v>
      </c>
      <c r="I89" s="426"/>
      <c r="J89" s="426"/>
      <c r="K89" s="426"/>
      <c r="L89" s="284"/>
      <c r="M89" s="426" t="s">
        <v>888</v>
      </c>
      <c r="N89" s="426"/>
      <c r="O89" s="426"/>
      <c r="P89" s="426"/>
      <c r="Q89" s="284"/>
      <c r="R89" s="426" t="s">
        <v>889</v>
      </c>
      <c r="S89" s="426"/>
      <c r="T89" s="426"/>
      <c r="U89" s="426"/>
    </row>
    <row r="90" spans="1:21" s="4" customFormat="1" ht="30" customHeight="1">
      <c r="A90" s="427" t="s">
        <v>952</v>
      </c>
      <c r="B90" s="428"/>
      <c r="C90" s="428"/>
      <c r="D90" s="428"/>
      <c r="E90" s="428"/>
      <c r="F90" s="429"/>
      <c r="G90" s="257"/>
      <c r="H90" s="430">
        <v>45777</v>
      </c>
      <c r="I90" s="430"/>
      <c r="J90" s="430"/>
      <c r="K90" s="430"/>
      <c r="L90" s="257"/>
      <c r="M90" s="430">
        <v>45900</v>
      </c>
      <c r="N90" s="430"/>
      <c r="O90" s="430"/>
      <c r="P90" s="430"/>
      <c r="Q90" s="257"/>
      <c r="R90" s="430">
        <v>46022</v>
      </c>
      <c r="S90" s="430"/>
      <c r="T90" s="430"/>
      <c r="U90" s="430"/>
    </row>
    <row r="91" spans="1:21" s="4" customFormat="1" ht="14.1" customHeight="1">
      <c r="A91" s="285"/>
      <c r="B91" s="257"/>
      <c r="C91" s="315"/>
      <c r="D91" s="315"/>
      <c r="E91" s="257"/>
      <c r="F91" s="257"/>
      <c r="G91" s="257"/>
      <c r="H91" s="257"/>
      <c r="I91" s="257"/>
      <c r="J91" s="257"/>
      <c r="K91" s="257"/>
      <c r="L91" s="257"/>
      <c r="M91" s="257"/>
      <c r="N91" s="257"/>
      <c r="O91" s="257"/>
      <c r="P91" s="257"/>
      <c r="Q91" s="257"/>
      <c r="R91" s="257"/>
      <c r="S91" s="257"/>
      <c r="T91" s="257"/>
      <c r="U91" s="257"/>
    </row>
    <row r="92" spans="1:21" s="4" customFormat="1" ht="13.8">
      <c r="A92" s="232" t="s">
        <v>837</v>
      </c>
      <c r="B92" s="437" t="s">
        <v>838</v>
      </c>
      <c r="C92" s="416"/>
      <c r="D92" s="232" t="s">
        <v>839</v>
      </c>
      <c r="E92" s="232" t="s">
        <v>840</v>
      </c>
      <c r="F92" s="233" t="s">
        <v>841</v>
      </c>
      <c r="G92" s="257"/>
      <c r="H92" s="233" t="s">
        <v>842</v>
      </c>
      <c r="I92" s="233" t="s">
        <v>843</v>
      </c>
      <c r="J92" s="233" t="s">
        <v>844</v>
      </c>
      <c r="K92" s="259" t="s">
        <v>845</v>
      </c>
      <c r="L92" s="257"/>
      <c r="M92" s="233" t="s">
        <v>842</v>
      </c>
      <c r="N92" s="233" t="s">
        <v>843</v>
      </c>
      <c r="O92" s="233" t="s">
        <v>844</v>
      </c>
      <c r="P92" s="232" t="s">
        <v>845</v>
      </c>
      <c r="Q92" s="257"/>
      <c r="R92" s="233" t="s">
        <v>842</v>
      </c>
      <c r="S92" s="233" t="s">
        <v>843</v>
      </c>
      <c r="T92" s="233" t="s">
        <v>844</v>
      </c>
      <c r="U92" s="232" t="s">
        <v>845</v>
      </c>
    </row>
    <row r="93" spans="1:21" s="4" customFormat="1" ht="69.599999999999994" customHeight="1">
      <c r="A93" s="438" t="s">
        <v>953</v>
      </c>
      <c r="B93" s="193">
        <v>2</v>
      </c>
      <c r="C93" s="245" t="s">
        <v>954</v>
      </c>
      <c r="D93" s="245" t="s">
        <v>955</v>
      </c>
      <c r="E93" s="194" t="s">
        <v>923</v>
      </c>
      <c r="F93" s="194" t="s">
        <v>924</v>
      </c>
      <c r="H93" s="193"/>
      <c r="I93" s="193"/>
      <c r="J93" s="263" t="e">
        <f>I93/H93</f>
        <v>#DIV/0!</v>
      </c>
      <c r="K93" s="264"/>
      <c r="M93" s="193"/>
      <c r="N93" s="193"/>
      <c r="O93" s="263" t="e">
        <f>N93/M93</f>
        <v>#DIV/0!</v>
      </c>
      <c r="P93" s="264"/>
      <c r="R93" s="193"/>
      <c r="S93" s="193"/>
      <c r="T93" s="263" t="e">
        <f>S93/R93</f>
        <v>#DIV/0!</v>
      </c>
      <c r="U93" s="264"/>
    </row>
    <row r="94" spans="1:21" s="4" customFormat="1" ht="69.599999999999994" customHeight="1">
      <c r="A94" s="439"/>
      <c r="B94" s="193">
        <v>1</v>
      </c>
      <c r="C94" s="286" t="s">
        <v>956</v>
      </c>
      <c r="D94" s="287" t="s">
        <v>957</v>
      </c>
      <c r="E94" s="194" t="s">
        <v>885</v>
      </c>
      <c r="F94" s="194" t="s">
        <v>958</v>
      </c>
      <c r="H94" s="193"/>
      <c r="I94" s="193"/>
      <c r="J94" s="263" t="e">
        <f t="shared" ref="J94:J95" si="15">I94/H94</f>
        <v>#DIV/0!</v>
      </c>
      <c r="K94" s="264"/>
      <c r="M94" s="193"/>
      <c r="N94" s="193"/>
      <c r="O94" s="263" t="e">
        <f t="shared" ref="O94:O95" si="16">N94/M94</f>
        <v>#DIV/0!</v>
      </c>
      <c r="P94" s="264"/>
      <c r="R94" s="193"/>
      <c r="S94" s="193"/>
      <c r="T94" s="263" t="e">
        <f t="shared" ref="T94:T95" si="17">S94/R94</f>
        <v>#DIV/0!</v>
      </c>
      <c r="U94" s="264"/>
    </row>
    <row r="95" spans="1:21" s="4" customFormat="1" ht="69.599999999999994" customHeight="1">
      <c r="A95" s="439"/>
      <c r="B95" s="193">
        <v>1</v>
      </c>
      <c r="C95" s="286" t="s">
        <v>959</v>
      </c>
      <c r="D95" s="287" t="s">
        <v>960</v>
      </c>
      <c r="E95" s="194" t="s">
        <v>961</v>
      </c>
      <c r="F95" s="194" t="s">
        <v>958</v>
      </c>
      <c r="H95" s="193"/>
      <c r="I95" s="193"/>
      <c r="J95" s="263" t="e">
        <f t="shared" si="15"/>
        <v>#DIV/0!</v>
      </c>
      <c r="K95" s="264"/>
      <c r="M95" s="193"/>
      <c r="N95" s="193"/>
      <c r="O95" s="263" t="e">
        <f t="shared" si="16"/>
        <v>#DIV/0!</v>
      </c>
      <c r="P95" s="264"/>
      <c r="R95" s="193"/>
      <c r="S95" s="193"/>
      <c r="T95" s="263" t="e">
        <f t="shared" si="17"/>
        <v>#DIV/0!</v>
      </c>
      <c r="U95" s="264"/>
    </row>
    <row r="96" spans="1:21" s="4" customFormat="1" ht="123" customHeight="1">
      <c r="A96" s="440"/>
      <c r="B96" s="193">
        <v>2</v>
      </c>
      <c r="C96" s="288" t="s">
        <v>962</v>
      </c>
      <c r="D96" s="194" t="s">
        <v>963</v>
      </c>
      <c r="E96" s="194" t="s">
        <v>923</v>
      </c>
      <c r="F96" s="194" t="s">
        <v>924</v>
      </c>
      <c r="H96" s="193"/>
      <c r="I96" s="193"/>
      <c r="J96" s="263" t="e">
        <f>I96/H96</f>
        <v>#DIV/0!</v>
      </c>
      <c r="K96" s="264"/>
      <c r="M96" s="193"/>
      <c r="N96" s="193"/>
      <c r="O96" s="263" t="e">
        <f>N96/M96</f>
        <v>#DIV/0!</v>
      </c>
      <c r="P96" s="264"/>
      <c r="R96" s="193"/>
      <c r="S96" s="193"/>
      <c r="T96" s="263" t="e">
        <f>S96/R96</f>
        <v>#DIV/0!</v>
      </c>
      <c r="U96" s="264"/>
    </row>
    <row r="97" spans="1:21" s="4" customFormat="1" ht="123" customHeight="1">
      <c r="A97" s="421" t="s">
        <v>964</v>
      </c>
      <c r="B97" s="193">
        <v>1</v>
      </c>
      <c r="C97" s="202" t="s">
        <v>965</v>
      </c>
      <c r="D97" s="245" t="s">
        <v>966</v>
      </c>
      <c r="E97" s="194" t="s">
        <v>967</v>
      </c>
      <c r="F97" s="194"/>
      <c r="H97" s="193"/>
      <c r="I97" s="193"/>
      <c r="J97" s="263" t="e">
        <f>I97/H97</f>
        <v>#DIV/0!</v>
      </c>
      <c r="K97" s="264"/>
      <c r="M97" s="193"/>
      <c r="N97" s="193"/>
      <c r="O97" s="263" t="e">
        <f>N97/M97</f>
        <v>#DIV/0!</v>
      </c>
      <c r="P97" s="264"/>
      <c r="R97" s="193"/>
      <c r="S97" s="193"/>
      <c r="T97" s="263" t="e">
        <f>S97/R97</f>
        <v>#DIV/0!</v>
      </c>
      <c r="U97" s="264"/>
    </row>
    <row r="98" spans="1:21" s="4" customFormat="1" ht="66">
      <c r="A98" s="441"/>
      <c r="B98" s="244">
        <v>2</v>
      </c>
      <c r="C98" s="304" t="s">
        <v>968</v>
      </c>
      <c r="D98" s="291" t="s">
        <v>969</v>
      </c>
      <c r="E98" s="194" t="s">
        <v>961</v>
      </c>
      <c r="F98" s="247"/>
      <c r="G98" s="293"/>
      <c r="H98" s="244"/>
      <c r="I98" s="244"/>
      <c r="J98" s="294" t="e">
        <f t="shared" ref="J98:J100" si="18">I98/H98</f>
        <v>#DIV/0!</v>
      </c>
      <c r="K98" s="295"/>
      <c r="L98" s="293"/>
      <c r="M98" s="244"/>
      <c r="N98" s="244"/>
      <c r="O98" s="294" t="e">
        <f t="shared" ref="O98:O100" si="19">N98/M98</f>
        <v>#DIV/0!</v>
      </c>
      <c r="P98" s="295"/>
      <c r="R98" s="244"/>
      <c r="S98" s="244"/>
      <c r="T98" s="294" t="e">
        <f t="shared" ref="T98:T100" si="20">S98/R98</f>
        <v>#DIV/0!</v>
      </c>
      <c r="U98" s="295"/>
    </row>
    <row r="99" spans="1:21" s="4" customFormat="1" ht="79.2">
      <c r="A99" s="422"/>
      <c r="B99" s="244">
        <v>1</v>
      </c>
      <c r="C99" s="305" t="s">
        <v>970</v>
      </c>
      <c r="D99" s="291" t="s">
        <v>971</v>
      </c>
      <c r="E99" s="247" t="s">
        <v>967</v>
      </c>
      <c r="F99" s="247"/>
      <c r="G99" s="293"/>
      <c r="H99" s="244"/>
      <c r="I99" s="244"/>
      <c r="J99" s="294" t="e">
        <f t="shared" si="18"/>
        <v>#DIV/0!</v>
      </c>
      <c r="K99" s="295"/>
      <c r="L99" s="293"/>
      <c r="M99" s="244"/>
      <c r="N99" s="244"/>
      <c r="O99" s="294" t="e">
        <f t="shared" si="19"/>
        <v>#DIV/0!</v>
      </c>
      <c r="P99" s="295"/>
      <c r="R99" s="244"/>
      <c r="S99" s="244"/>
      <c r="T99" s="294" t="e">
        <f t="shared" si="20"/>
        <v>#DIV/0!</v>
      </c>
      <c r="U99" s="295"/>
    </row>
    <row r="100" spans="1:21" s="4" customFormat="1" ht="69.900000000000006" customHeight="1">
      <c r="A100" s="83" t="s">
        <v>972</v>
      </c>
      <c r="B100" s="193">
        <v>1</v>
      </c>
      <c r="C100" s="245" t="s">
        <v>973</v>
      </c>
      <c r="D100" s="245" t="s">
        <v>974</v>
      </c>
      <c r="E100" s="194" t="s">
        <v>885</v>
      </c>
      <c r="F100" s="290">
        <v>45838</v>
      </c>
      <c r="H100" s="193"/>
      <c r="I100" s="193"/>
      <c r="J100" s="263" t="e">
        <f t="shared" si="18"/>
        <v>#DIV/0!</v>
      </c>
      <c r="K100" s="264"/>
      <c r="M100" s="193"/>
      <c r="N100" s="193"/>
      <c r="O100" s="263" t="e">
        <f t="shared" si="19"/>
        <v>#DIV/0!</v>
      </c>
      <c r="P100" s="264"/>
      <c r="R100" s="193"/>
      <c r="S100" s="193"/>
      <c r="T100" s="263" t="e">
        <f t="shared" si="20"/>
        <v>#DIV/0!</v>
      </c>
      <c r="U100" s="264"/>
    </row>
    <row r="101" spans="1:21" s="4" customFormat="1" ht="13.8">
      <c r="C101" s="314"/>
      <c r="D101" s="314"/>
    </row>
    <row r="102" spans="1:21" s="4" customFormat="1" ht="13.8">
      <c r="C102" s="314"/>
      <c r="D102" s="314"/>
    </row>
    <row r="103" spans="1:21" s="4" customFormat="1" ht="13.8">
      <c r="A103" s="442" t="s">
        <v>874</v>
      </c>
      <c r="B103" s="443"/>
      <c r="C103" s="443"/>
      <c r="D103" s="443"/>
      <c r="E103" s="443"/>
      <c r="F103" s="444"/>
      <c r="G103" s="284"/>
      <c r="H103" s="431" t="s">
        <v>887</v>
      </c>
      <c r="I103" s="432"/>
      <c r="J103" s="432"/>
      <c r="K103" s="433"/>
      <c r="L103" s="284"/>
      <c r="M103" s="431" t="s">
        <v>888</v>
      </c>
      <c r="N103" s="432"/>
      <c r="O103" s="432"/>
      <c r="P103" s="433"/>
      <c r="Q103" s="284"/>
      <c r="R103" s="431" t="s">
        <v>889</v>
      </c>
      <c r="S103" s="432"/>
      <c r="T103" s="432"/>
      <c r="U103" s="433"/>
    </row>
    <row r="104" spans="1:21" s="4" customFormat="1" ht="30" customHeight="1">
      <c r="A104" s="427" t="s">
        <v>975</v>
      </c>
      <c r="B104" s="428"/>
      <c r="C104" s="428"/>
      <c r="D104" s="428"/>
      <c r="E104" s="428"/>
      <c r="F104" s="429"/>
      <c r="G104" s="257"/>
      <c r="H104" s="434">
        <v>45777</v>
      </c>
      <c r="I104" s="435"/>
      <c r="J104" s="435"/>
      <c r="K104" s="436"/>
      <c r="L104" s="257"/>
      <c r="M104" s="434">
        <v>45900</v>
      </c>
      <c r="N104" s="435"/>
      <c r="O104" s="435"/>
      <c r="P104" s="436"/>
      <c r="Q104" s="257"/>
      <c r="R104" s="434">
        <v>46022</v>
      </c>
      <c r="S104" s="435"/>
      <c r="T104" s="435"/>
      <c r="U104" s="436"/>
    </row>
    <row r="105" spans="1:21" s="4" customFormat="1" ht="13.8">
      <c r="A105" s="285"/>
      <c r="B105" s="257"/>
      <c r="C105" s="315"/>
      <c r="D105" s="315"/>
      <c r="E105" s="257"/>
      <c r="F105" s="257"/>
      <c r="G105" s="257"/>
      <c r="H105" s="257"/>
      <c r="I105" s="257"/>
      <c r="J105" s="257"/>
      <c r="K105" s="257"/>
      <c r="L105" s="257"/>
      <c r="M105" s="257"/>
      <c r="N105" s="257"/>
      <c r="O105" s="257"/>
      <c r="P105" s="257"/>
      <c r="Q105" s="257"/>
      <c r="R105" s="257"/>
      <c r="S105" s="257"/>
      <c r="T105" s="257"/>
      <c r="U105" s="257"/>
    </row>
    <row r="106" spans="1:21" s="4" customFormat="1" ht="13.8">
      <c r="A106" s="232" t="s">
        <v>837</v>
      </c>
      <c r="B106" s="437" t="s">
        <v>838</v>
      </c>
      <c r="C106" s="416"/>
      <c r="D106" s="232" t="s">
        <v>839</v>
      </c>
      <c r="E106" s="232" t="s">
        <v>840</v>
      </c>
      <c r="F106" s="233" t="s">
        <v>841</v>
      </c>
      <c r="G106" s="257"/>
      <c r="H106" s="233" t="s">
        <v>842</v>
      </c>
      <c r="I106" s="233" t="s">
        <v>843</v>
      </c>
      <c r="J106" s="233" t="s">
        <v>844</v>
      </c>
      <c r="K106" s="259" t="s">
        <v>845</v>
      </c>
      <c r="L106" s="257"/>
      <c r="M106" s="233" t="s">
        <v>842</v>
      </c>
      <c r="N106" s="233" t="s">
        <v>843</v>
      </c>
      <c r="O106" s="233" t="s">
        <v>844</v>
      </c>
      <c r="P106" s="232" t="s">
        <v>845</v>
      </c>
      <c r="Q106" s="257"/>
      <c r="R106" s="233" t="s">
        <v>842</v>
      </c>
      <c r="S106" s="233" t="s">
        <v>843</v>
      </c>
      <c r="T106" s="233" t="s">
        <v>844</v>
      </c>
      <c r="U106" s="232" t="s">
        <v>845</v>
      </c>
    </row>
    <row r="107" spans="1:21" s="4" customFormat="1" ht="69.599999999999994" customHeight="1">
      <c r="A107" s="272" t="s">
        <v>976</v>
      </c>
      <c r="B107" s="193">
        <v>1</v>
      </c>
      <c r="C107" s="306" t="s">
        <v>977</v>
      </c>
      <c r="D107" s="306" t="s">
        <v>978</v>
      </c>
      <c r="E107" s="247" t="s">
        <v>979</v>
      </c>
      <c r="F107" s="194" t="s">
        <v>880</v>
      </c>
      <c r="H107" s="193"/>
      <c r="I107" s="193"/>
      <c r="J107" s="263" t="e">
        <f>I107/H107</f>
        <v>#DIV/0!</v>
      </c>
      <c r="K107" s="264"/>
      <c r="M107" s="193"/>
      <c r="N107" s="193"/>
      <c r="O107" s="263" t="e">
        <f>N107/M107</f>
        <v>#DIV/0!</v>
      </c>
      <c r="P107" s="264"/>
      <c r="R107" s="193"/>
      <c r="S107" s="193"/>
      <c r="T107" s="263" t="e">
        <f>S107/R107</f>
        <v>#DIV/0!</v>
      </c>
      <c r="U107" s="264"/>
    </row>
    <row r="108" spans="1:21" s="4" customFormat="1" ht="52.5" customHeight="1">
      <c r="A108" s="421" t="s">
        <v>980</v>
      </c>
      <c r="B108" s="244"/>
      <c r="C108" s="288" t="s">
        <v>981</v>
      </c>
      <c r="D108" s="288" t="s">
        <v>982</v>
      </c>
      <c r="E108" s="247" t="s">
        <v>983</v>
      </c>
      <c r="F108" s="194" t="s">
        <v>880</v>
      </c>
      <c r="G108" s="293"/>
      <c r="H108" s="244"/>
      <c r="I108" s="244"/>
      <c r="J108" s="294" t="e">
        <f t="shared" ref="J108:J112" si="21">I108/H108</f>
        <v>#DIV/0!</v>
      </c>
      <c r="K108" s="295"/>
      <c r="L108" s="293"/>
      <c r="M108" s="244"/>
      <c r="N108" s="244"/>
      <c r="O108" s="294" t="e">
        <f t="shared" ref="O108:O112" si="22">N108/M108</f>
        <v>#DIV/0!</v>
      </c>
      <c r="P108" s="295"/>
      <c r="R108" s="244"/>
      <c r="S108" s="244"/>
      <c r="T108" s="294" t="e">
        <f t="shared" ref="T108:T112" si="23">S108/R108</f>
        <v>#DIV/0!</v>
      </c>
      <c r="U108" s="295"/>
    </row>
    <row r="109" spans="1:21" s="4" customFormat="1" ht="66">
      <c r="A109" s="422"/>
      <c r="B109" s="244">
        <v>2</v>
      </c>
      <c r="C109" s="288" t="s">
        <v>984</v>
      </c>
      <c r="D109" s="238" t="s">
        <v>985</v>
      </c>
      <c r="E109" s="247" t="s">
        <v>983</v>
      </c>
      <c r="F109" s="194" t="s">
        <v>924</v>
      </c>
      <c r="G109" s="293"/>
      <c r="H109" s="244"/>
      <c r="I109" s="244"/>
      <c r="J109" s="294" t="e">
        <f t="shared" si="21"/>
        <v>#DIV/0!</v>
      </c>
      <c r="K109" s="295"/>
      <c r="L109" s="293"/>
      <c r="M109" s="244"/>
      <c r="N109" s="244"/>
      <c r="O109" s="294" t="e">
        <f t="shared" si="22"/>
        <v>#DIV/0!</v>
      </c>
      <c r="P109" s="295"/>
      <c r="R109" s="244"/>
      <c r="S109" s="244"/>
      <c r="T109" s="294" t="e">
        <f t="shared" si="23"/>
        <v>#DIV/0!</v>
      </c>
      <c r="U109" s="295"/>
    </row>
    <row r="110" spans="1:21" s="4" customFormat="1" ht="64.5" customHeight="1" thickBot="1">
      <c r="A110" s="251" t="s">
        <v>986</v>
      </c>
      <c r="B110" s="193">
        <v>1</v>
      </c>
      <c r="C110" s="307" t="s">
        <v>987</v>
      </c>
      <c r="D110" s="307" t="s">
        <v>988</v>
      </c>
      <c r="E110" s="247" t="s">
        <v>983</v>
      </c>
      <c r="F110" s="290">
        <v>45838</v>
      </c>
      <c r="H110" s="193"/>
      <c r="I110" s="193"/>
      <c r="J110" s="263" t="e">
        <f t="shared" si="21"/>
        <v>#DIV/0!</v>
      </c>
      <c r="K110" s="264"/>
      <c r="M110" s="193"/>
      <c r="N110" s="193"/>
      <c r="O110" s="263" t="e">
        <f t="shared" si="22"/>
        <v>#DIV/0!</v>
      </c>
      <c r="P110" s="264"/>
      <c r="R110" s="193"/>
      <c r="S110" s="193"/>
      <c r="T110" s="263" t="e">
        <f t="shared" si="23"/>
        <v>#DIV/0!</v>
      </c>
      <c r="U110" s="264"/>
    </row>
    <row r="111" spans="1:21" s="4" customFormat="1" ht="71.25" customHeight="1" thickBot="1">
      <c r="A111" s="308" t="s">
        <v>989</v>
      </c>
      <c r="B111" s="244">
        <v>1</v>
      </c>
      <c r="C111" s="309" t="s">
        <v>990</v>
      </c>
      <c r="D111" s="309" t="s">
        <v>991</v>
      </c>
      <c r="E111" s="247" t="s">
        <v>983</v>
      </c>
      <c r="F111" s="290">
        <v>45930</v>
      </c>
      <c r="G111" s="293"/>
      <c r="H111" s="244"/>
      <c r="I111" s="244"/>
      <c r="J111" s="294" t="e">
        <f t="shared" si="21"/>
        <v>#DIV/0!</v>
      </c>
      <c r="K111" s="295"/>
      <c r="L111" s="293"/>
      <c r="M111" s="244"/>
      <c r="N111" s="244"/>
      <c r="O111" s="294" t="e">
        <f t="shared" si="22"/>
        <v>#DIV/0!</v>
      </c>
      <c r="P111" s="295"/>
      <c r="R111" s="244"/>
      <c r="S111" s="244"/>
      <c r="T111" s="294" t="e">
        <f t="shared" si="23"/>
        <v>#DIV/0!</v>
      </c>
      <c r="U111" s="295"/>
    </row>
    <row r="112" spans="1:21" s="4" customFormat="1" ht="90" customHeight="1">
      <c r="A112" s="310" t="s">
        <v>992</v>
      </c>
      <c r="B112" s="193"/>
      <c r="C112" s="288" t="s">
        <v>993</v>
      </c>
      <c r="D112" s="288" t="s">
        <v>994</v>
      </c>
      <c r="E112" s="247" t="s">
        <v>983</v>
      </c>
      <c r="F112" s="194" t="s">
        <v>880</v>
      </c>
      <c r="G112" s="297"/>
      <c r="H112" s="193"/>
      <c r="I112" s="193"/>
      <c r="J112" s="263" t="e">
        <f t="shared" si="21"/>
        <v>#DIV/0!</v>
      </c>
      <c r="K112" s="264"/>
      <c r="L112" s="297"/>
      <c r="M112" s="193"/>
      <c r="N112" s="193"/>
      <c r="O112" s="263" t="e">
        <f t="shared" si="22"/>
        <v>#DIV/0!</v>
      </c>
      <c r="P112" s="264"/>
      <c r="Q112" s="297"/>
      <c r="R112" s="193"/>
      <c r="S112" s="193"/>
      <c r="T112" s="263" t="e">
        <f t="shared" si="23"/>
        <v>#DIV/0!</v>
      </c>
      <c r="U112" s="264"/>
    </row>
    <row r="114" spans="1:21" s="4" customFormat="1" ht="13.8">
      <c r="C114" s="314"/>
      <c r="D114" s="314"/>
    </row>
    <row r="115" spans="1:21" s="4" customFormat="1" ht="28.5" customHeight="1">
      <c r="A115" s="423" t="s">
        <v>874</v>
      </c>
      <c r="B115" s="424"/>
      <c r="C115" s="424"/>
      <c r="D115" s="424"/>
      <c r="E115" s="424"/>
      <c r="F115" s="425"/>
      <c r="G115" s="257"/>
      <c r="H115" s="426" t="s">
        <v>995</v>
      </c>
      <c r="I115" s="426"/>
      <c r="J115" s="426"/>
      <c r="K115" s="426"/>
      <c r="L115" s="257"/>
      <c r="M115" s="426" t="s">
        <v>996</v>
      </c>
      <c r="N115" s="426"/>
      <c r="O115" s="426"/>
      <c r="P115" s="426"/>
      <c r="Q115" s="257"/>
      <c r="R115" s="426" t="s">
        <v>997</v>
      </c>
      <c r="S115" s="426"/>
      <c r="T115" s="426"/>
      <c r="U115" s="426"/>
    </row>
    <row r="116" spans="1:21" s="4" customFormat="1" ht="25.5" customHeight="1">
      <c r="A116" s="427" t="s">
        <v>998</v>
      </c>
      <c r="B116" s="428"/>
      <c r="C116" s="428"/>
      <c r="D116" s="428"/>
      <c r="E116" s="428"/>
      <c r="F116" s="429"/>
      <c r="G116" s="257"/>
      <c r="H116" s="430">
        <v>45777</v>
      </c>
      <c r="I116" s="430"/>
      <c r="J116" s="430"/>
      <c r="K116" s="430"/>
      <c r="L116" s="257"/>
      <c r="M116" s="430">
        <v>45900</v>
      </c>
      <c r="N116" s="430"/>
      <c r="O116" s="430"/>
      <c r="P116" s="430"/>
      <c r="Q116" s="257"/>
      <c r="R116" s="430">
        <v>46022</v>
      </c>
      <c r="S116" s="430"/>
      <c r="T116" s="430"/>
      <c r="U116" s="430"/>
    </row>
    <row r="117" spans="1:21" s="4" customFormat="1" ht="13.8">
      <c r="A117" s="257"/>
      <c r="B117" s="257"/>
      <c r="C117" s="315"/>
      <c r="D117" s="315"/>
      <c r="E117" s="257"/>
      <c r="F117" s="257"/>
      <c r="G117" s="257"/>
      <c r="H117" s="257"/>
      <c r="I117" s="257"/>
      <c r="J117" s="257"/>
      <c r="K117" s="257"/>
      <c r="L117" s="257"/>
      <c r="M117" s="257"/>
      <c r="N117" s="257"/>
      <c r="O117" s="257"/>
      <c r="P117" s="257"/>
      <c r="Q117" s="257"/>
      <c r="R117" s="257"/>
      <c r="S117" s="257"/>
      <c r="T117" s="257"/>
      <c r="U117" s="257"/>
    </row>
    <row r="118" spans="1:21" s="4" customFormat="1" thickBot="1">
      <c r="A118" s="258" t="s">
        <v>837</v>
      </c>
      <c r="B118" s="415" t="s">
        <v>838</v>
      </c>
      <c r="C118" s="416"/>
      <c r="D118" s="232" t="s">
        <v>839</v>
      </c>
      <c r="E118" s="232" t="s">
        <v>840</v>
      </c>
      <c r="F118" s="233" t="s">
        <v>841</v>
      </c>
      <c r="G118" s="257"/>
      <c r="H118" s="233" t="s">
        <v>842</v>
      </c>
      <c r="I118" s="233" t="s">
        <v>843</v>
      </c>
      <c r="J118" s="233" t="s">
        <v>844</v>
      </c>
      <c r="K118" s="259" t="s">
        <v>845</v>
      </c>
      <c r="L118" s="257"/>
      <c r="M118" s="233" t="s">
        <v>842</v>
      </c>
      <c r="N118" s="233" t="s">
        <v>843</v>
      </c>
      <c r="O118" s="233" t="s">
        <v>844</v>
      </c>
      <c r="P118" s="232" t="s">
        <v>845</v>
      </c>
      <c r="Q118" s="257"/>
      <c r="R118" s="233" t="s">
        <v>842</v>
      </c>
      <c r="S118" s="233" t="s">
        <v>843</v>
      </c>
      <c r="T118" s="233" t="s">
        <v>844</v>
      </c>
      <c r="U118" s="232" t="s">
        <v>845</v>
      </c>
    </row>
    <row r="119" spans="1:21" s="4" customFormat="1" ht="100.5" customHeight="1">
      <c r="A119" s="277" t="s">
        <v>999</v>
      </c>
      <c r="B119" s="278">
        <v>3</v>
      </c>
      <c r="C119" s="311" t="s">
        <v>1000</v>
      </c>
      <c r="D119" s="312" t="s">
        <v>1001</v>
      </c>
      <c r="E119" s="281" t="s">
        <v>915</v>
      </c>
      <c r="F119" s="313">
        <v>45657</v>
      </c>
      <c r="H119" s="193"/>
      <c r="I119" s="193"/>
      <c r="J119" s="263" t="e">
        <f t="shared" ref="J119" si="24">I119/H119</f>
        <v>#DIV/0!</v>
      </c>
      <c r="K119" s="83"/>
      <c r="M119" s="83"/>
      <c r="N119" s="193"/>
      <c r="O119" s="263" t="e">
        <f>N119/M119</f>
        <v>#DIV/0!</v>
      </c>
      <c r="P119" s="264"/>
      <c r="R119" s="83"/>
      <c r="S119" s="193"/>
      <c r="T119" s="263" t="e">
        <f>S119/R119</f>
        <v>#DIV/0!</v>
      </c>
      <c r="U119" s="264"/>
    </row>
    <row r="120" spans="1:21" s="4" customFormat="1" ht="13.8">
      <c r="C120" s="314"/>
      <c r="D120" s="314"/>
    </row>
    <row r="121" spans="1:21" s="4" customFormat="1" ht="13.8">
      <c r="C121" s="314"/>
      <c r="D121" s="314"/>
    </row>
  </sheetData>
  <mergeCells count="93">
    <mergeCell ref="A30:F30"/>
    <mergeCell ref="H30:K30"/>
    <mergeCell ref="M30:P30"/>
    <mergeCell ref="R30:U30"/>
    <mergeCell ref="A31:F31"/>
    <mergeCell ref="H31:K31"/>
    <mergeCell ref="M31:P31"/>
    <mergeCell ref="R31:U31"/>
    <mergeCell ref="B33:C33"/>
    <mergeCell ref="A35:A37"/>
    <mergeCell ref="A38:A40"/>
    <mergeCell ref="A45:F45"/>
    <mergeCell ref="H45:K45"/>
    <mergeCell ref="A55:F55"/>
    <mergeCell ref="H55:K55"/>
    <mergeCell ref="M55:P55"/>
    <mergeCell ref="R55:U55"/>
    <mergeCell ref="R45:U45"/>
    <mergeCell ref="A46:F46"/>
    <mergeCell ref="H46:K46"/>
    <mergeCell ref="M46:P46"/>
    <mergeCell ref="R46:U46"/>
    <mergeCell ref="B48:C48"/>
    <mergeCell ref="M45:P45"/>
    <mergeCell ref="A49:A51"/>
    <mergeCell ref="A54:F54"/>
    <mergeCell ref="H54:K54"/>
    <mergeCell ref="M54:P54"/>
    <mergeCell ref="R54:U54"/>
    <mergeCell ref="B69:C69"/>
    <mergeCell ref="B57:C57"/>
    <mergeCell ref="A58:A60"/>
    <mergeCell ref="A61:A62"/>
    <mergeCell ref="A66:F66"/>
    <mergeCell ref="R66:U66"/>
    <mergeCell ref="A67:F67"/>
    <mergeCell ref="H67:K67"/>
    <mergeCell ref="M67:P67"/>
    <mergeCell ref="R67:U67"/>
    <mergeCell ref="H66:K66"/>
    <mergeCell ref="M66:P66"/>
    <mergeCell ref="A74:F74"/>
    <mergeCell ref="H74:K74"/>
    <mergeCell ref="M74:P74"/>
    <mergeCell ref="R74:U74"/>
    <mergeCell ref="A75:F75"/>
    <mergeCell ref="H75:K75"/>
    <mergeCell ref="M75:P75"/>
    <mergeCell ref="R75:U75"/>
    <mergeCell ref="B77:C77"/>
    <mergeCell ref="A78:A79"/>
    <mergeCell ref="A80:A81"/>
    <mergeCell ref="A83:A84"/>
    <mergeCell ref="A89:F89"/>
    <mergeCell ref="M89:P89"/>
    <mergeCell ref="R89:U89"/>
    <mergeCell ref="A90:F90"/>
    <mergeCell ref="H90:K90"/>
    <mergeCell ref="M90:P90"/>
    <mergeCell ref="R90:U90"/>
    <mergeCell ref="H89:K89"/>
    <mergeCell ref="B92:C92"/>
    <mergeCell ref="A93:A96"/>
    <mergeCell ref="A97:A99"/>
    <mergeCell ref="A103:F103"/>
    <mergeCell ref="H103:K103"/>
    <mergeCell ref="A116:F116"/>
    <mergeCell ref="H116:K116"/>
    <mergeCell ref="M116:P116"/>
    <mergeCell ref="R116:U116"/>
    <mergeCell ref="R103:U103"/>
    <mergeCell ref="A104:F104"/>
    <mergeCell ref="H104:K104"/>
    <mergeCell ref="M104:P104"/>
    <mergeCell ref="R104:U104"/>
    <mergeCell ref="B106:C106"/>
    <mergeCell ref="M103:P103"/>
    <mergeCell ref="AA4:AC4"/>
    <mergeCell ref="B118:C118"/>
    <mergeCell ref="A1:C4"/>
    <mergeCell ref="D1:V4"/>
    <mergeCell ref="W1:X1"/>
    <mergeCell ref="AA1:AC1"/>
    <mergeCell ref="W2:X2"/>
    <mergeCell ref="AA2:AC2"/>
    <mergeCell ref="W3:X3"/>
    <mergeCell ref="AA3:AC3"/>
    <mergeCell ref="W4:X4"/>
    <mergeCell ref="A108:A109"/>
    <mergeCell ref="A115:F115"/>
    <mergeCell ref="H115:K115"/>
    <mergeCell ref="M115:P115"/>
    <mergeCell ref="R115:U115"/>
  </mergeCells>
  <conditionalFormatting sqref="I34 N34">
    <cfRule type="cellIs" dxfId="181" priority="234" operator="greaterThan">
      <formula>60</formula>
    </cfRule>
  </conditionalFormatting>
  <conditionalFormatting sqref="I58:I59 N58:N59">
    <cfRule type="cellIs" dxfId="180" priority="172" operator="greaterThan">
      <formula>60</formula>
    </cfRule>
  </conditionalFormatting>
  <conditionalFormatting sqref="I70 N70">
    <cfRule type="cellIs" dxfId="179" priority="140" operator="greaterThan">
      <formula>60</formula>
    </cfRule>
  </conditionalFormatting>
  <conditionalFormatting sqref="I78:I79 N78:N79">
    <cfRule type="cellIs" dxfId="178" priority="108" operator="greaterThan">
      <formula>60</formula>
    </cfRule>
  </conditionalFormatting>
  <conditionalFormatting sqref="I93:I97 N93:N97">
    <cfRule type="cellIs" dxfId="177" priority="76" operator="greaterThan">
      <formula>60</formula>
    </cfRule>
  </conditionalFormatting>
  <conditionalFormatting sqref="I107 N107">
    <cfRule type="cellIs" dxfId="176" priority="44" operator="greaterThan">
      <formula>60</formula>
    </cfRule>
  </conditionalFormatting>
  <conditionalFormatting sqref="I119 N119">
    <cfRule type="cellIs" dxfId="175" priority="12" operator="greaterThan">
      <formula>60</formula>
    </cfRule>
  </conditionalFormatting>
  <conditionalFormatting sqref="J34:J42">
    <cfRule type="cellIs" dxfId="174" priority="235" operator="between">
      <formula>0.8</formula>
      <formula>1</formula>
    </cfRule>
    <cfRule type="cellIs" dxfId="173" priority="236" operator="between">
      <formula>0.6</formula>
      <formula>0.79</formula>
    </cfRule>
    <cfRule type="cellIs" dxfId="172" priority="237" operator="between">
      <formula>0</formula>
      <formula>0.59</formula>
    </cfRule>
    <cfRule type="top10" priority="238" rank="10"/>
    <cfRule type="cellIs" dxfId="171" priority="239" operator="greaterThan">
      <formula>0.6</formula>
    </cfRule>
    <cfRule type="cellIs" dxfId="170" priority="240" operator="greaterThan">
      <formula>0.79</formula>
    </cfRule>
    <cfRule type="cellIs" dxfId="169" priority="241" operator="greaterThan">
      <formula>0.8</formula>
    </cfRule>
    <cfRule type="cellIs" dxfId="168" priority="242" operator="lessThan">
      <formula>0.6</formula>
    </cfRule>
    <cfRule type="colorScale" priority="243">
      <colorScale>
        <cfvo type="percentile" val="59"/>
        <cfvo type="percentile" val="79"/>
        <cfvo type="percentile" val="100"/>
        <color rgb="FFF8696B"/>
        <color rgb="FFFFEB84"/>
        <color rgb="FF63BE7B"/>
      </colorScale>
    </cfRule>
    <cfRule type="colorScale" priority="244">
      <colorScale>
        <cfvo type="percent" val="0"/>
        <cfvo type="percent" val="60"/>
        <cfvo type="percent" val="80"/>
        <color rgb="FFFF0000"/>
        <color rgb="FFFFFF00"/>
        <color rgb="FF00B050"/>
      </colorScale>
    </cfRule>
  </conditionalFormatting>
  <conditionalFormatting sqref="J49:J51">
    <cfRule type="cellIs" dxfId="167" priority="203" operator="between">
      <formula>0.8</formula>
      <formula>1</formula>
    </cfRule>
    <cfRule type="cellIs" dxfId="166" priority="204" operator="between">
      <formula>0.6</formula>
      <formula>0.79</formula>
    </cfRule>
    <cfRule type="cellIs" dxfId="165" priority="205" operator="between">
      <formula>0</formula>
      <formula>0.59</formula>
    </cfRule>
    <cfRule type="top10" priority="206" rank="10"/>
    <cfRule type="cellIs" dxfId="164" priority="207" operator="greaterThan">
      <formula>0.6</formula>
    </cfRule>
    <cfRule type="cellIs" dxfId="163" priority="208" operator="greaterThan">
      <formula>0.79</formula>
    </cfRule>
    <cfRule type="cellIs" dxfId="162" priority="209" operator="greaterThan">
      <formula>0.8</formula>
    </cfRule>
    <cfRule type="cellIs" dxfId="161" priority="210" operator="lessThan">
      <formula>0.6</formula>
    </cfRule>
    <cfRule type="colorScale" priority="211">
      <colorScale>
        <cfvo type="percentile" val="59"/>
        <cfvo type="percentile" val="79"/>
        <cfvo type="percentile" val="100"/>
        <color rgb="FFF8696B"/>
        <color rgb="FFFFEB84"/>
        <color rgb="FF63BE7B"/>
      </colorScale>
    </cfRule>
    <cfRule type="colorScale" priority="212">
      <colorScale>
        <cfvo type="percent" val="0"/>
        <cfvo type="percent" val="60"/>
        <cfvo type="percent" val="80"/>
        <color rgb="FFFF0000"/>
        <color rgb="FFFFFF00"/>
        <color rgb="FF00B050"/>
      </colorScale>
    </cfRule>
  </conditionalFormatting>
  <conditionalFormatting sqref="J58:J63">
    <cfRule type="cellIs" dxfId="160" priority="173" operator="between">
      <formula>0.8</formula>
      <formula>1</formula>
    </cfRule>
    <cfRule type="cellIs" dxfId="159" priority="174" operator="between">
      <formula>0.6</formula>
      <formula>0.79</formula>
    </cfRule>
    <cfRule type="cellIs" dxfId="158" priority="175" operator="between">
      <formula>0</formula>
      <formula>0.59</formula>
    </cfRule>
    <cfRule type="top10" priority="176" rank="10"/>
    <cfRule type="cellIs" dxfId="157" priority="177" operator="greaterThan">
      <formula>0.6</formula>
    </cfRule>
    <cfRule type="cellIs" dxfId="156" priority="178" operator="greaterThan">
      <formula>0.79</formula>
    </cfRule>
    <cfRule type="cellIs" dxfId="155" priority="179" operator="greaterThan">
      <formula>0.8</formula>
    </cfRule>
    <cfRule type="cellIs" dxfId="154" priority="180" operator="lessThan">
      <formula>0.6</formula>
    </cfRule>
    <cfRule type="colorScale" priority="181">
      <colorScale>
        <cfvo type="percentile" val="59"/>
        <cfvo type="percentile" val="79"/>
        <cfvo type="percentile" val="100"/>
        <color rgb="FFF8696B"/>
        <color rgb="FFFFEB84"/>
        <color rgb="FF63BE7B"/>
      </colorScale>
    </cfRule>
    <cfRule type="colorScale" priority="182">
      <colorScale>
        <cfvo type="percent" val="0"/>
        <cfvo type="percent" val="60"/>
        <cfvo type="percent" val="80"/>
        <color rgb="FFFF0000"/>
        <color rgb="FFFFFF00"/>
        <color rgb="FF00B050"/>
      </colorScale>
    </cfRule>
  </conditionalFormatting>
  <conditionalFormatting sqref="J70:J71">
    <cfRule type="cellIs" dxfId="153" priority="141" operator="between">
      <formula>0.8</formula>
      <formula>1</formula>
    </cfRule>
    <cfRule type="cellIs" dxfId="152" priority="142" operator="between">
      <formula>0.6</formula>
      <formula>0.79</formula>
    </cfRule>
    <cfRule type="cellIs" dxfId="151" priority="143" operator="between">
      <formula>0</formula>
      <formula>0.59</formula>
    </cfRule>
    <cfRule type="top10" priority="144" rank="10"/>
    <cfRule type="cellIs" dxfId="150" priority="145" operator="greaterThan">
      <formula>0.6</formula>
    </cfRule>
    <cfRule type="cellIs" dxfId="149" priority="146" operator="greaterThan">
      <formula>0.79</formula>
    </cfRule>
    <cfRule type="cellIs" dxfId="148" priority="147" operator="greaterThan">
      <formula>0.8</formula>
    </cfRule>
    <cfRule type="cellIs" dxfId="147" priority="148" operator="lessThan">
      <formula>0.6</formula>
    </cfRule>
    <cfRule type="colorScale" priority="149">
      <colorScale>
        <cfvo type="percentile" val="59"/>
        <cfvo type="percentile" val="79"/>
        <cfvo type="percentile" val="100"/>
        <color rgb="FFF8696B"/>
        <color rgb="FFFFEB84"/>
        <color rgb="FF63BE7B"/>
      </colorScale>
    </cfRule>
    <cfRule type="colorScale" priority="150">
      <colorScale>
        <cfvo type="percent" val="0"/>
        <cfvo type="percent" val="60"/>
        <cfvo type="percent" val="80"/>
        <color rgb="FFFF0000"/>
        <color rgb="FFFFFF00"/>
        <color rgb="FF00B050"/>
      </colorScale>
    </cfRule>
  </conditionalFormatting>
  <conditionalFormatting sqref="J78:J86">
    <cfRule type="cellIs" dxfId="146" priority="109" operator="between">
      <formula>0.8</formula>
      <formula>1</formula>
    </cfRule>
    <cfRule type="cellIs" dxfId="145" priority="110" operator="between">
      <formula>0.6</formula>
      <formula>0.79</formula>
    </cfRule>
    <cfRule type="cellIs" dxfId="144" priority="111" operator="between">
      <formula>0</formula>
      <formula>0.59</formula>
    </cfRule>
    <cfRule type="top10" priority="112" rank="10"/>
    <cfRule type="cellIs" dxfId="143" priority="113" operator="greaterThan">
      <formula>0.6</formula>
    </cfRule>
    <cfRule type="cellIs" dxfId="142" priority="114" operator="greaterThan">
      <formula>0.79</formula>
    </cfRule>
    <cfRule type="cellIs" dxfId="141" priority="115" operator="greaterThan">
      <formula>0.8</formula>
    </cfRule>
    <cfRule type="cellIs" dxfId="140" priority="116" operator="lessThan">
      <formula>0.6</formula>
    </cfRule>
    <cfRule type="colorScale" priority="117">
      <colorScale>
        <cfvo type="percentile" val="59"/>
        <cfvo type="percentile" val="79"/>
        <cfvo type="percentile" val="100"/>
        <color rgb="FFF8696B"/>
        <color rgb="FFFFEB84"/>
        <color rgb="FF63BE7B"/>
      </colorScale>
    </cfRule>
    <cfRule type="colorScale" priority="118">
      <colorScale>
        <cfvo type="percent" val="0"/>
        <cfvo type="percent" val="60"/>
        <cfvo type="percent" val="80"/>
        <color rgb="FFFF0000"/>
        <color rgb="FFFFFF00"/>
        <color rgb="FF00B050"/>
      </colorScale>
    </cfRule>
  </conditionalFormatting>
  <conditionalFormatting sqref="J93:J100">
    <cfRule type="cellIs" dxfId="139" priority="77" operator="between">
      <formula>0.8</formula>
      <formula>1</formula>
    </cfRule>
    <cfRule type="cellIs" dxfId="138" priority="78" operator="between">
      <formula>0.6</formula>
      <formula>0.79</formula>
    </cfRule>
    <cfRule type="cellIs" dxfId="137" priority="79" operator="between">
      <formula>0</formula>
      <formula>0.59</formula>
    </cfRule>
    <cfRule type="top10" priority="80" rank="10"/>
    <cfRule type="cellIs" dxfId="136" priority="81" operator="greaterThan">
      <formula>0.6</formula>
    </cfRule>
    <cfRule type="cellIs" dxfId="135" priority="82" operator="greaterThan">
      <formula>0.79</formula>
    </cfRule>
    <cfRule type="cellIs" dxfId="134" priority="83" operator="greaterThan">
      <formula>0.8</formula>
    </cfRule>
    <cfRule type="cellIs" dxfId="133" priority="84" operator="lessThan">
      <formula>0.6</formula>
    </cfRule>
    <cfRule type="colorScale" priority="85">
      <colorScale>
        <cfvo type="percentile" val="59"/>
        <cfvo type="percentile" val="79"/>
        <cfvo type="percentile" val="100"/>
        <color rgb="FFF8696B"/>
        <color rgb="FFFFEB84"/>
        <color rgb="FF63BE7B"/>
      </colorScale>
    </cfRule>
    <cfRule type="colorScale" priority="86">
      <colorScale>
        <cfvo type="percent" val="0"/>
        <cfvo type="percent" val="60"/>
        <cfvo type="percent" val="80"/>
        <color rgb="FFFF0000"/>
        <color rgb="FFFFFF00"/>
        <color rgb="FF00B050"/>
      </colorScale>
    </cfRule>
  </conditionalFormatting>
  <conditionalFormatting sqref="J107:J112">
    <cfRule type="cellIs" dxfId="132" priority="45" operator="between">
      <formula>0.8</formula>
      <formula>1</formula>
    </cfRule>
    <cfRule type="cellIs" dxfId="131" priority="46" operator="between">
      <formula>0.6</formula>
      <formula>0.79</formula>
    </cfRule>
    <cfRule type="cellIs" dxfId="130" priority="47" operator="between">
      <formula>0</formula>
      <formula>0.59</formula>
    </cfRule>
    <cfRule type="top10" priority="48" rank="10"/>
    <cfRule type="cellIs" dxfId="129" priority="49" operator="greaterThan">
      <formula>0.6</formula>
    </cfRule>
    <cfRule type="cellIs" dxfId="128" priority="50" operator="greaterThan">
      <formula>0.79</formula>
    </cfRule>
    <cfRule type="cellIs" dxfId="127" priority="51" operator="greaterThan">
      <formula>0.8</formula>
    </cfRule>
    <cfRule type="cellIs" dxfId="126" priority="52" operator="lessThan">
      <formula>0.6</formula>
    </cfRule>
    <cfRule type="colorScale" priority="53">
      <colorScale>
        <cfvo type="percentile" val="59"/>
        <cfvo type="percentile" val="79"/>
        <cfvo type="percentile" val="100"/>
        <color rgb="FFF8696B"/>
        <color rgb="FFFFEB84"/>
        <color rgb="FF63BE7B"/>
      </colorScale>
    </cfRule>
    <cfRule type="colorScale" priority="54">
      <colorScale>
        <cfvo type="percent" val="0"/>
        <cfvo type="percent" val="60"/>
        <cfvo type="percent" val="80"/>
        <color rgb="FFFF0000"/>
        <color rgb="FFFFFF00"/>
        <color rgb="FF00B050"/>
      </colorScale>
    </cfRule>
  </conditionalFormatting>
  <conditionalFormatting sqref="J119">
    <cfRule type="cellIs" dxfId="125" priority="13" operator="between">
      <formula>0.8</formula>
      <formula>1</formula>
    </cfRule>
    <cfRule type="cellIs" dxfId="124" priority="14" operator="between">
      <formula>0.6</formula>
      <formula>0.79</formula>
    </cfRule>
    <cfRule type="cellIs" dxfId="123" priority="15" operator="between">
      <formula>0</formula>
      <formula>0.59</formula>
    </cfRule>
    <cfRule type="top10" priority="16" rank="10"/>
    <cfRule type="cellIs" dxfId="122" priority="17" operator="greaterThan">
      <formula>0.6</formula>
    </cfRule>
    <cfRule type="cellIs" dxfId="121" priority="18" operator="greaterThan">
      <formula>0.79</formula>
    </cfRule>
    <cfRule type="cellIs" dxfId="120" priority="19" operator="greaterThan">
      <formula>0.8</formula>
    </cfRule>
    <cfRule type="cellIs" dxfId="119" priority="20" operator="lessThan">
      <formula>0.6</formula>
    </cfRule>
    <cfRule type="colorScale" priority="21">
      <colorScale>
        <cfvo type="percentile" val="59"/>
        <cfvo type="percentile" val="79"/>
        <cfvo type="percentile" val="100"/>
        <color rgb="FFF8696B"/>
        <color rgb="FFFFEB84"/>
        <color rgb="FF63BE7B"/>
      </colorScale>
    </cfRule>
    <cfRule type="colorScale" priority="22">
      <colorScale>
        <cfvo type="percent" val="0"/>
        <cfvo type="percent" val="60"/>
        <cfvo type="percent" val="80"/>
        <color rgb="FFFF0000"/>
        <color rgb="FFFFFF00"/>
        <color rgb="FF00B050"/>
      </colorScale>
    </cfRule>
  </conditionalFormatting>
  <conditionalFormatting sqref="O34:O42">
    <cfRule type="cellIs" dxfId="118" priority="245" operator="between">
      <formula>0.8</formula>
      <formula>1</formula>
    </cfRule>
    <cfRule type="cellIs" dxfId="117" priority="246" operator="between">
      <formula>0.6</formula>
      <formula>0.79</formula>
    </cfRule>
    <cfRule type="cellIs" dxfId="116" priority="247" operator="between">
      <formula>0</formula>
      <formula>0.59</formula>
    </cfRule>
    <cfRule type="top10" priority="248" rank="10"/>
    <cfRule type="cellIs" dxfId="115" priority="249" operator="greaterThan">
      <formula>0.6</formula>
    </cfRule>
    <cfRule type="cellIs" dxfId="114" priority="250" operator="greaterThan">
      <formula>0.79</formula>
    </cfRule>
    <cfRule type="cellIs" dxfId="113" priority="251" operator="greaterThan">
      <formula>0.8</formula>
    </cfRule>
    <cfRule type="cellIs" dxfId="112" priority="252" operator="lessThan">
      <formula>0.6</formula>
    </cfRule>
    <cfRule type="colorScale" priority="253">
      <colorScale>
        <cfvo type="percentile" val="59"/>
        <cfvo type="percentile" val="79"/>
        <cfvo type="percentile" val="100"/>
        <color rgb="FFF8696B"/>
        <color rgb="FFFFEB84"/>
        <color rgb="FF63BE7B"/>
      </colorScale>
    </cfRule>
    <cfRule type="colorScale" priority="254">
      <colorScale>
        <cfvo type="percent" val="0"/>
        <cfvo type="percent" val="60"/>
        <cfvo type="percent" val="80"/>
        <color rgb="FFFF0000"/>
        <color rgb="FFFFFF00"/>
        <color rgb="FF00B050"/>
      </colorScale>
    </cfRule>
  </conditionalFormatting>
  <conditionalFormatting sqref="O49:O51">
    <cfRule type="cellIs" dxfId="111" priority="213" operator="between">
      <formula>0.8</formula>
      <formula>1</formula>
    </cfRule>
    <cfRule type="cellIs" dxfId="110" priority="214" operator="between">
      <formula>0.6</formula>
      <formula>0.79</formula>
    </cfRule>
    <cfRule type="cellIs" dxfId="109" priority="215" operator="between">
      <formula>0</formula>
      <formula>0.59</formula>
    </cfRule>
    <cfRule type="top10" priority="216" rank="10"/>
    <cfRule type="cellIs" dxfId="108" priority="217" operator="greaterThan">
      <formula>0.6</formula>
    </cfRule>
    <cfRule type="cellIs" dxfId="107" priority="218" operator="greaterThan">
      <formula>0.79</formula>
    </cfRule>
    <cfRule type="cellIs" dxfId="106" priority="219" operator="greaterThan">
      <formula>0.8</formula>
    </cfRule>
    <cfRule type="cellIs" dxfId="105" priority="220" operator="lessThan">
      <formula>0.6</formula>
    </cfRule>
    <cfRule type="colorScale" priority="221">
      <colorScale>
        <cfvo type="percentile" val="59"/>
        <cfvo type="percentile" val="79"/>
        <cfvo type="percentile" val="100"/>
        <color rgb="FFF8696B"/>
        <color rgb="FFFFEB84"/>
        <color rgb="FF63BE7B"/>
      </colorScale>
    </cfRule>
    <cfRule type="colorScale" priority="222">
      <colorScale>
        <cfvo type="percent" val="0"/>
        <cfvo type="percent" val="60"/>
        <cfvo type="percent" val="80"/>
        <color rgb="FFFF0000"/>
        <color rgb="FFFFFF00"/>
        <color rgb="FF00B050"/>
      </colorScale>
    </cfRule>
  </conditionalFormatting>
  <conditionalFormatting sqref="O58:O63">
    <cfRule type="cellIs" dxfId="104" priority="183" operator="between">
      <formula>0.8</formula>
      <formula>1</formula>
    </cfRule>
    <cfRule type="cellIs" dxfId="103" priority="184" operator="between">
      <formula>0.6</formula>
      <formula>0.79</formula>
    </cfRule>
    <cfRule type="cellIs" dxfId="102" priority="185" operator="between">
      <formula>0</formula>
      <formula>0.59</formula>
    </cfRule>
    <cfRule type="top10" priority="186" rank="10"/>
    <cfRule type="cellIs" dxfId="101" priority="187" operator="greaterThan">
      <formula>0.6</formula>
    </cfRule>
    <cfRule type="cellIs" dxfId="100" priority="188" operator="greaterThan">
      <formula>0.79</formula>
    </cfRule>
    <cfRule type="cellIs" dxfId="99" priority="189" operator="greaterThan">
      <formula>0.8</formula>
    </cfRule>
    <cfRule type="cellIs" dxfId="98" priority="190" operator="lessThan">
      <formula>0.6</formula>
    </cfRule>
    <cfRule type="colorScale" priority="191">
      <colorScale>
        <cfvo type="percentile" val="59"/>
        <cfvo type="percentile" val="79"/>
        <cfvo type="percentile" val="100"/>
        <color rgb="FFF8696B"/>
        <color rgb="FFFFEB84"/>
        <color rgb="FF63BE7B"/>
      </colorScale>
    </cfRule>
    <cfRule type="colorScale" priority="192">
      <colorScale>
        <cfvo type="percent" val="0"/>
        <cfvo type="percent" val="60"/>
        <cfvo type="percent" val="80"/>
        <color rgb="FFFF0000"/>
        <color rgb="FFFFFF00"/>
        <color rgb="FF00B050"/>
      </colorScale>
    </cfRule>
  </conditionalFormatting>
  <conditionalFormatting sqref="O70:O71">
    <cfRule type="cellIs" dxfId="97" priority="151" operator="between">
      <formula>0.8</formula>
      <formula>1</formula>
    </cfRule>
    <cfRule type="cellIs" dxfId="96" priority="152" operator="between">
      <formula>0.6</formula>
      <formula>0.79</formula>
    </cfRule>
    <cfRule type="cellIs" dxfId="95" priority="153" operator="between">
      <formula>0</formula>
      <formula>0.59</formula>
    </cfRule>
    <cfRule type="top10" priority="154" rank="10"/>
    <cfRule type="cellIs" dxfId="94" priority="155" operator="greaterThan">
      <formula>0.6</formula>
    </cfRule>
    <cfRule type="cellIs" dxfId="93" priority="156" operator="greaterThan">
      <formula>0.79</formula>
    </cfRule>
    <cfRule type="cellIs" dxfId="92" priority="157" operator="greaterThan">
      <formula>0.8</formula>
    </cfRule>
    <cfRule type="cellIs" dxfId="91" priority="158" operator="lessThan">
      <formula>0.6</formula>
    </cfRule>
    <cfRule type="colorScale" priority="159">
      <colorScale>
        <cfvo type="percentile" val="59"/>
        <cfvo type="percentile" val="79"/>
        <cfvo type="percentile" val="100"/>
        <color rgb="FFF8696B"/>
        <color rgb="FFFFEB84"/>
        <color rgb="FF63BE7B"/>
      </colorScale>
    </cfRule>
    <cfRule type="colorScale" priority="160">
      <colorScale>
        <cfvo type="percent" val="0"/>
        <cfvo type="percent" val="60"/>
        <cfvo type="percent" val="80"/>
        <color rgb="FFFF0000"/>
        <color rgb="FFFFFF00"/>
        <color rgb="FF00B050"/>
      </colorScale>
    </cfRule>
  </conditionalFormatting>
  <conditionalFormatting sqref="O78:O86">
    <cfRule type="cellIs" dxfId="90" priority="119" operator="between">
      <formula>0.8</formula>
      <formula>1</formula>
    </cfRule>
    <cfRule type="cellIs" dxfId="89" priority="120" operator="between">
      <formula>0.6</formula>
      <formula>0.79</formula>
    </cfRule>
    <cfRule type="cellIs" dxfId="88" priority="121" operator="between">
      <formula>0</formula>
      <formula>0.59</formula>
    </cfRule>
    <cfRule type="top10" priority="122" rank="10"/>
    <cfRule type="cellIs" dxfId="87" priority="123" operator="greaterThan">
      <formula>0.6</formula>
    </cfRule>
    <cfRule type="cellIs" dxfId="86" priority="124" operator="greaterThan">
      <formula>0.79</formula>
    </cfRule>
    <cfRule type="cellIs" dxfId="85" priority="125" operator="greaterThan">
      <formula>0.8</formula>
    </cfRule>
    <cfRule type="cellIs" dxfId="84" priority="126" operator="lessThan">
      <formula>0.6</formula>
    </cfRule>
    <cfRule type="colorScale" priority="127">
      <colorScale>
        <cfvo type="percentile" val="59"/>
        <cfvo type="percentile" val="79"/>
        <cfvo type="percentile" val="100"/>
        <color rgb="FFF8696B"/>
        <color rgb="FFFFEB84"/>
        <color rgb="FF63BE7B"/>
      </colorScale>
    </cfRule>
    <cfRule type="colorScale" priority="128">
      <colorScale>
        <cfvo type="percent" val="0"/>
        <cfvo type="percent" val="60"/>
        <cfvo type="percent" val="80"/>
        <color rgb="FFFF0000"/>
        <color rgb="FFFFFF00"/>
        <color rgb="FF00B050"/>
      </colorScale>
    </cfRule>
  </conditionalFormatting>
  <conditionalFormatting sqref="O93:O100">
    <cfRule type="cellIs" dxfId="83" priority="87" operator="between">
      <formula>0.8</formula>
      <formula>1</formula>
    </cfRule>
    <cfRule type="cellIs" dxfId="82" priority="88" operator="between">
      <formula>0.6</formula>
      <formula>0.79</formula>
    </cfRule>
    <cfRule type="cellIs" dxfId="81" priority="89" operator="between">
      <formula>0</formula>
      <formula>0.59</formula>
    </cfRule>
    <cfRule type="top10" priority="90" rank="10"/>
    <cfRule type="cellIs" dxfId="80" priority="91" operator="greaterThan">
      <formula>0.6</formula>
    </cfRule>
    <cfRule type="cellIs" dxfId="79" priority="92" operator="greaterThan">
      <formula>0.79</formula>
    </cfRule>
    <cfRule type="cellIs" dxfId="78" priority="93" operator="greaterThan">
      <formula>0.8</formula>
    </cfRule>
    <cfRule type="cellIs" dxfId="77" priority="94" operator="lessThan">
      <formula>0.6</formula>
    </cfRule>
    <cfRule type="colorScale" priority="95">
      <colorScale>
        <cfvo type="percentile" val="59"/>
        <cfvo type="percentile" val="79"/>
        <cfvo type="percentile" val="100"/>
        <color rgb="FFF8696B"/>
        <color rgb="FFFFEB84"/>
        <color rgb="FF63BE7B"/>
      </colorScale>
    </cfRule>
    <cfRule type="colorScale" priority="96">
      <colorScale>
        <cfvo type="percent" val="0"/>
        <cfvo type="percent" val="60"/>
        <cfvo type="percent" val="80"/>
        <color rgb="FFFF0000"/>
        <color rgb="FFFFFF00"/>
        <color rgb="FF00B050"/>
      </colorScale>
    </cfRule>
  </conditionalFormatting>
  <conditionalFormatting sqref="O107:O112">
    <cfRule type="cellIs" dxfId="76" priority="55" operator="between">
      <formula>0.8</formula>
      <formula>1</formula>
    </cfRule>
    <cfRule type="cellIs" dxfId="75" priority="56" operator="between">
      <formula>0.6</formula>
      <formula>0.79</formula>
    </cfRule>
    <cfRule type="cellIs" dxfId="74" priority="57" operator="between">
      <formula>0</formula>
      <formula>0.59</formula>
    </cfRule>
    <cfRule type="top10" priority="58" rank="10"/>
    <cfRule type="cellIs" dxfId="73" priority="59" operator="greaterThan">
      <formula>0.6</formula>
    </cfRule>
    <cfRule type="cellIs" dxfId="72" priority="60" operator="greaterThan">
      <formula>0.79</formula>
    </cfRule>
    <cfRule type="cellIs" dxfId="71" priority="61" operator="greaterThan">
      <formula>0.8</formula>
    </cfRule>
    <cfRule type="cellIs" dxfId="70" priority="62" operator="lessThan">
      <formula>0.6</formula>
    </cfRule>
    <cfRule type="colorScale" priority="63">
      <colorScale>
        <cfvo type="percentile" val="59"/>
        <cfvo type="percentile" val="79"/>
        <cfvo type="percentile" val="100"/>
        <color rgb="FFF8696B"/>
        <color rgb="FFFFEB84"/>
        <color rgb="FF63BE7B"/>
      </colorScale>
    </cfRule>
    <cfRule type="colorScale" priority="64">
      <colorScale>
        <cfvo type="percent" val="0"/>
        <cfvo type="percent" val="60"/>
        <cfvo type="percent" val="80"/>
        <color rgb="FFFF0000"/>
        <color rgb="FFFFFF00"/>
        <color rgb="FF00B050"/>
      </colorScale>
    </cfRule>
  </conditionalFormatting>
  <conditionalFormatting sqref="O119">
    <cfRule type="cellIs" dxfId="69" priority="23" operator="between">
      <formula>0.8</formula>
      <formula>1</formula>
    </cfRule>
    <cfRule type="cellIs" dxfId="68" priority="24" operator="between">
      <formula>0.6</formula>
      <formula>0.79</formula>
    </cfRule>
    <cfRule type="cellIs" dxfId="67" priority="25" operator="between">
      <formula>0</formula>
      <formula>0.59</formula>
    </cfRule>
    <cfRule type="top10" priority="26" rank="10"/>
    <cfRule type="cellIs" dxfId="66" priority="27" operator="greaterThan">
      <formula>0.6</formula>
    </cfRule>
    <cfRule type="cellIs" dxfId="65" priority="28" operator="greaterThan">
      <formula>0.79</formula>
    </cfRule>
    <cfRule type="cellIs" dxfId="64" priority="29" operator="greaterThan">
      <formula>0.8</formula>
    </cfRule>
    <cfRule type="cellIs" dxfId="63" priority="30" operator="lessThan">
      <formula>0.6</formula>
    </cfRule>
    <cfRule type="colorScale" priority="31">
      <colorScale>
        <cfvo type="percentile" val="59"/>
        <cfvo type="percentile" val="79"/>
        <cfvo type="percentile" val="100"/>
        <color rgb="FFF8696B"/>
        <color rgb="FFFFEB84"/>
        <color rgb="FF63BE7B"/>
      </colorScale>
    </cfRule>
    <cfRule type="colorScale" priority="32">
      <colorScale>
        <cfvo type="percent" val="0"/>
        <cfvo type="percent" val="60"/>
        <cfvo type="percent" val="80"/>
        <color rgb="FFFF0000"/>
        <color rgb="FFFFFF00"/>
        <color rgb="FF00B050"/>
      </colorScale>
    </cfRule>
  </conditionalFormatting>
  <conditionalFormatting sqref="S34">
    <cfRule type="cellIs" dxfId="62" priority="223" operator="greaterThan">
      <formula>60</formula>
    </cfRule>
  </conditionalFormatting>
  <conditionalFormatting sqref="S58:S59">
    <cfRule type="cellIs" dxfId="61" priority="161" operator="greaterThan">
      <formula>60</formula>
    </cfRule>
  </conditionalFormatting>
  <conditionalFormatting sqref="S70">
    <cfRule type="cellIs" dxfId="60" priority="129" operator="greaterThan">
      <formula>60</formula>
    </cfRule>
  </conditionalFormatting>
  <conditionalFormatting sqref="S78:S79">
    <cfRule type="cellIs" dxfId="59" priority="97" operator="greaterThan">
      <formula>60</formula>
    </cfRule>
  </conditionalFormatting>
  <conditionalFormatting sqref="S93:S97">
    <cfRule type="cellIs" dxfId="58" priority="65" operator="greaterThan">
      <formula>60</formula>
    </cfRule>
  </conditionalFormatting>
  <conditionalFormatting sqref="S107">
    <cfRule type="cellIs" dxfId="57" priority="33" operator="greaterThan">
      <formula>60</formula>
    </cfRule>
  </conditionalFormatting>
  <conditionalFormatting sqref="S119">
    <cfRule type="cellIs" dxfId="56" priority="1" operator="greaterThan">
      <formula>60</formula>
    </cfRule>
  </conditionalFormatting>
  <conditionalFormatting sqref="T34:T42">
    <cfRule type="cellIs" dxfId="55" priority="224" operator="between">
      <formula>0.8</formula>
      <formula>1</formula>
    </cfRule>
    <cfRule type="cellIs" dxfId="54" priority="225" operator="between">
      <formula>0.6</formula>
      <formula>0.79</formula>
    </cfRule>
    <cfRule type="cellIs" dxfId="53" priority="226" operator="between">
      <formula>0</formula>
      <formula>0.59</formula>
    </cfRule>
    <cfRule type="top10" priority="227" rank="10"/>
    <cfRule type="cellIs" dxfId="52" priority="228" operator="greaterThan">
      <formula>0.6</formula>
    </cfRule>
    <cfRule type="cellIs" dxfId="51" priority="229" operator="greaterThan">
      <formula>0.79</formula>
    </cfRule>
    <cfRule type="cellIs" dxfId="50" priority="230" operator="greaterThan">
      <formula>0.8</formula>
    </cfRule>
    <cfRule type="cellIs" dxfId="49" priority="231" operator="lessThan">
      <formula>0.6</formula>
    </cfRule>
    <cfRule type="colorScale" priority="232">
      <colorScale>
        <cfvo type="percentile" val="59"/>
        <cfvo type="percentile" val="79"/>
        <cfvo type="percentile" val="100"/>
        <color rgb="FFF8696B"/>
        <color rgb="FFFFEB84"/>
        <color rgb="FF63BE7B"/>
      </colorScale>
    </cfRule>
    <cfRule type="colorScale" priority="233">
      <colorScale>
        <cfvo type="percent" val="0"/>
        <cfvo type="percent" val="60"/>
        <cfvo type="percent" val="80"/>
        <color rgb="FFFF0000"/>
        <color rgb="FFFFFF00"/>
        <color rgb="FF00B050"/>
      </colorScale>
    </cfRule>
  </conditionalFormatting>
  <conditionalFormatting sqref="T49:T51">
    <cfRule type="cellIs" dxfId="48" priority="193" operator="between">
      <formula>0.8</formula>
      <formula>1</formula>
    </cfRule>
    <cfRule type="cellIs" dxfId="47" priority="194" operator="between">
      <formula>0.6</formula>
      <formula>0.79</formula>
    </cfRule>
    <cfRule type="cellIs" dxfId="46" priority="195" operator="between">
      <formula>0</formula>
      <formula>0.59</formula>
    </cfRule>
    <cfRule type="top10" priority="196" rank="10"/>
    <cfRule type="cellIs" dxfId="45" priority="197" operator="greaterThan">
      <formula>0.6</formula>
    </cfRule>
    <cfRule type="cellIs" dxfId="44" priority="198" operator="greaterThan">
      <formula>0.79</formula>
    </cfRule>
    <cfRule type="cellIs" dxfId="43" priority="199" operator="greaterThan">
      <formula>0.8</formula>
    </cfRule>
    <cfRule type="cellIs" dxfId="42" priority="200" operator="lessThan">
      <formula>0.6</formula>
    </cfRule>
    <cfRule type="colorScale" priority="201">
      <colorScale>
        <cfvo type="percentile" val="59"/>
        <cfvo type="percentile" val="79"/>
        <cfvo type="percentile" val="100"/>
        <color rgb="FFF8696B"/>
        <color rgb="FFFFEB84"/>
        <color rgb="FF63BE7B"/>
      </colorScale>
    </cfRule>
    <cfRule type="colorScale" priority="202">
      <colorScale>
        <cfvo type="percent" val="0"/>
        <cfvo type="percent" val="60"/>
        <cfvo type="percent" val="80"/>
        <color rgb="FFFF0000"/>
        <color rgb="FFFFFF00"/>
        <color rgb="FF00B050"/>
      </colorScale>
    </cfRule>
  </conditionalFormatting>
  <conditionalFormatting sqref="T58:T63">
    <cfRule type="cellIs" dxfId="41" priority="162" operator="between">
      <formula>0.8</formula>
      <formula>1</formula>
    </cfRule>
    <cfRule type="cellIs" dxfId="40" priority="163" operator="between">
      <formula>0.6</formula>
      <formula>0.79</formula>
    </cfRule>
    <cfRule type="cellIs" dxfId="39" priority="164" operator="between">
      <formula>0</formula>
      <formula>0.59</formula>
    </cfRule>
    <cfRule type="top10" priority="165" rank="10"/>
    <cfRule type="cellIs" dxfId="38" priority="166" operator="greaterThan">
      <formula>0.6</formula>
    </cfRule>
    <cfRule type="cellIs" dxfId="37" priority="167" operator="greaterThan">
      <formula>0.79</formula>
    </cfRule>
    <cfRule type="cellIs" dxfId="36" priority="168" operator="greaterThan">
      <formula>0.8</formula>
    </cfRule>
    <cfRule type="cellIs" dxfId="35" priority="169" operator="lessThan">
      <formula>0.6</formula>
    </cfRule>
    <cfRule type="colorScale" priority="170">
      <colorScale>
        <cfvo type="percentile" val="59"/>
        <cfvo type="percentile" val="79"/>
        <cfvo type="percentile" val="100"/>
        <color rgb="FFF8696B"/>
        <color rgb="FFFFEB84"/>
        <color rgb="FF63BE7B"/>
      </colorScale>
    </cfRule>
    <cfRule type="colorScale" priority="171">
      <colorScale>
        <cfvo type="percent" val="0"/>
        <cfvo type="percent" val="60"/>
        <cfvo type="percent" val="80"/>
        <color rgb="FFFF0000"/>
        <color rgb="FFFFFF00"/>
        <color rgb="FF00B050"/>
      </colorScale>
    </cfRule>
  </conditionalFormatting>
  <conditionalFormatting sqref="T70:T71">
    <cfRule type="cellIs" dxfId="34" priority="130" operator="between">
      <formula>0.8</formula>
      <formula>1</formula>
    </cfRule>
    <cfRule type="cellIs" dxfId="33" priority="131" operator="between">
      <formula>0.6</formula>
      <formula>0.79</formula>
    </cfRule>
    <cfRule type="cellIs" dxfId="32" priority="132" operator="between">
      <formula>0</formula>
      <formula>0.59</formula>
    </cfRule>
    <cfRule type="top10" priority="133" rank="10"/>
    <cfRule type="cellIs" dxfId="31" priority="134" operator="greaterThan">
      <formula>0.6</formula>
    </cfRule>
    <cfRule type="cellIs" dxfId="30" priority="135" operator="greaterThan">
      <formula>0.79</formula>
    </cfRule>
    <cfRule type="cellIs" dxfId="29" priority="136" operator="greaterThan">
      <formula>0.8</formula>
    </cfRule>
    <cfRule type="cellIs" dxfId="28" priority="137" operator="lessThan">
      <formula>0.6</formula>
    </cfRule>
    <cfRule type="colorScale" priority="138">
      <colorScale>
        <cfvo type="percentile" val="59"/>
        <cfvo type="percentile" val="79"/>
        <cfvo type="percentile" val="100"/>
        <color rgb="FFF8696B"/>
        <color rgb="FFFFEB84"/>
        <color rgb="FF63BE7B"/>
      </colorScale>
    </cfRule>
    <cfRule type="colorScale" priority="139">
      <colorScale>
        <cfvo type="percent" val="0"/>
        <cfvo type="percent" val="60"/>
        <cfvo type="percent" val="80"/>
        <color rgb="FFFF0000"/>
        <color rgb="FFFFFF00"/>
        <color rgb="FF00B050"/>
      </colorScale>
    </cfRule>
  </conditionalFormatting>
  <conditionalFormatting sqref="T78:T86">
    <cfRule type="cellIs" dxfId="27" priority="98" operator="between">
      <formula>0.8</formula>
      <formula>1</formula>
    </cfRule>
    <cfRule type="cellIs" dxfId="26" priority="99" operator="between">
      <formula>0.6</formula>
      <formula>0.79</formula>
    </cfRule>
    <cfRule type="cellIs" dxfId="25" priority="100" operator="between">
      <formula>0</formula>
      <formula>0.59</formula>
    </cfRule>
    <cfRule type="top10" priority="101" rank="10"/>
    <cfRule type="cellIs" dxfId="24" priority="102" operator="greaterThan">
      <formula>0.6</formula>
    </cfRule>
    <cfRule type="cellIs" dxfId="23" priority="103" operator="greaterThan">
      <formula>0.79</formula>
    </cfRule>
    <cfRule type="cellIs" dxfId="22" priority="104" operator="greaterThan">
      <formula>0.8</formula>
    </cfRule>
    <cfRule type="cellIs" dxfId="21" priority="105" operator="lessThan">
      <formula>0.6</formula>
    </cfRule>
    <cfRule type="colorScale" priority="106">
      <colorScale>
        <cfvo type="percentile" val="59"/>
        <cfvo type="percentile" val="79"/>
        <cfvo type="percentile" val="100"/>
        <color rgb="FFF8696B"/>
        <color rgb="FFFFEB84"/>
        <color rgb="FF63BE7B"/>
      </colorScale>
    </cfRule>
    <cfRule type="colorScale" priority="107">
      <colorScale>
        <cfvo type="percent" val="0"/>
        <cfvo type="percent" val="60"/>
        <cfvo type="percent" val="80"/>
        <color rgb="FFFF0000"/>
        <color rgb="FFFFFF00"/>
        <color rgb="FF00B050"/>
      </colorScale>
    </cfRule>
  </conditionalFormatting>
  <conditionalFormatting sqref="T93:T100">
    <cfRule type="cellIs" dxfId="20" priority="66" operator="between">
      <formula>0.8</formula>
      <formula>1</formula>
    </cfRule>
    <cfRule type="cellIs" dxfId="19" priority="67" operator="between">
      <formula>0.6</formula>
      <formula>0.79</formula>
    </cfRule>
    <cfRule type="cellIs" dxfId="18" priority="68" operator="between">
      <formula>0</formula>
      <formula>0.59</formula>
    </cfRule>
    <cfRule type="top10" priority="69" rank="10"/>
    <cfRule type="cellIs" dxfId="17" priority="70" operator="greaterThan">
      <formula>0.6</formula>
    </cfRule>
    <cfRule type="cellIs" dxfId="16" priority="71" operator="greaterThan">
      <formula>0.79</formula>
    </cfRule>
    <cfRule type="cellIs" dxfId="15" priority="72" operator="greaterThan">
      <formula>0.8</formula>
    </cfRule>
    <cfRule type="cellIs" dxfId="14" priority="73" operator="lessThan">
      <formula>0.6</formula>
    </cfRule>
    <cfRule type="colorScale" priority="74">
      <colorScale>
        <cfvo type="percentile" val="59"/>
        <cfvo type="percentile" val="79"/>
        <cfvo type="percentile" val="100"/>
        <color rgb="FFF8696B"/>
        <color rgb="FFFFEB84"/>
        <color rgb="FF63BE7B"/>
      </colorScale>
    </cfRule>
    <cfRule type="colorScale" priority="75">
      <colorScale>
        <cfvo type="percent" val="0"/>
        <cfvo type="percent" val="60"/>
        <cfvo type="percent" val="80"/>
        <color rgb="FFFF0000"/>
        <color rgb="FFFFFF00"/>
        <color rgb="FF00B050"/>
      </colorScale>
    </cfRule>
  </conditionalFormatting>
  <conditionalFormatting sqref="T107:T112">
    <cfRule type="cellIs" dxfId="13" priority="34" operator="between">
      <formula>0.8</formula>
      <formula>1</formula>
    </cfRule>
    <cfRule type="cellIs" dxfId="12" priority="35" operator="between">
      <formula>0.6</formula>
      <formula>0.79</formula>
    </cfRule>
    <cfRule type="cellIs" dxfId="11" priority="36" operator="between">
      <formula>0</formula>
      <formula>0.59</formula>
    </cfRule>
    <cfRule type="top10" priority="37" rank="10"/>
    <cfRule type="cellIs" dxfId="10" priority="38" operator="greaterThan">
      <formula>0.6</formula>
    </cfRule>
    <cfRule type="cellIs" dxfId="9" priority="39" operator="greaterThan">
      <formula>0.79</formula>
    </cfRule>
    <cfRule type="cellIs" dxfId="8" priority="40" operator="greaterThan">
      <formula>0.8</formula>
    </cfRule>
    <cfRule type="cellIs" dxfId="7" priority="41" operator="lessThan">
      <formula>0.6</formula>
    </cfRule>
    <cfRule type="colorScale" priority="42">
      <colorScale>
        <cfvo type="percentile" val="59"/>
        <cfvo type="percentile" val="79"/>
        <cfvo type="percentile" val="100"/>
        <color rgb="FFF8696B"/>
        <color rgb="FFFFEB84"/>
        <color rgb="FF63BE7B"/>
      </colorScale>
    </cfRule>
    <cfRule type="colorScale" priority="43">
      <colorScale>
        <cfvo type="percent" val="0"/>
        <cfvo type="percent" val="60"/>
        <cfvo type="percent" val="80"/>
        <color rgb="FFFF0000"/>
        <color rgb="FFFFFF00"/>
        <color rgb="FF00B050"/>
      </colorScale>
    </cfRule>
  </conditionalFormatting>
  <conditionalFormatting sqref="T119">
    <cfRule type="cellIs" dxfId="6" priority="2" operator="between">
      <formula>0.8</formula>
      <formula>1</formula>
    </cfRule>
    <cfRule type="cellIs" dxfId="5" priority="3" operator="between">
      <formula>0.6</formula>
      <formula>0.79</formula>
    </cfRule>
    <cfRule type="cellIs" dxfId="4" priority="4" operator="between">
      <formula>0</formula>
      <formula>0.59</formula>
    </cfRule>
    <cfRule type="top10" priority="5" rank="10"/>
    <cfRule type="cellIs" dxfId="3" priority="6" operator="greaterThan">
      <formula>0.6</formula>
    </cfRule>
    <cfRule type="cellIs" dxfId="2" priority="7" operator="greaterThan">
      <formula>0.79</formula>
    </cfRule>
    <cfRule type="cellIs" dxfId="1" priority="8" operator="greaterThan">
      <formula>0.8</formula>
    </cfRule>
    <cfRule type="cellIs" dxfId="0" priority="9" operator="lessThan">
      <formula>0.6</formula>
    </cfRule>
    <cfRule type="colorScale" priority="10">
      <colorScale>
        <cfvo type="percentile" val="59"/>
        <cfvo type="percentile" val="79"/>
        <cfvo type="percentile" val="100"/>
        <color rgb="FFF8696B"/>
        <color rgb="FFFFEB84"/>
        <color rgb="FF63BE7B"/>
      </colorScale>
    </cfRule>
    <cfRule type="colorScale" priority="11">
      <colorScale>
        <cfvo type="percent" val="0"/>
        <cfvo type="percent" val="60"/>
        <cfvo type="percent" val="80"/>
        <color rgb="FFFF0000"/>
        <color rgb="FFFFFF00"/>
        <color rgb="FF00B050"/>
      </colorScale>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9"/>
  <dimension ref="A1:AI35"/>
  <sheetViews>
    <sheetView topLeftCell="D13" zoomScale="120" zoomScaleNormal="120" workbookViewId="0">
      <selection activeCell="D14" sqref="D14"/>
    </sheetView>
  </sheetViews>
  <sheetFormatPr baseColWidth="10" defaultColWidth="11.44140625" defaultRowHeight="14.4"/>
  <cols>
    <col min="1" max="1" width="19.44140625" style="59" customWidth="1"/>
    <col min="2" max="17" width="19.44140625" style="40" customWidth="1"/>
    <col min="18" max="33" width="11.44140625" style="40"/>
    <col min="34" max="34" width="18.5546875" style="40" customWidth="1"/>
    <col min="35" max="16384" width="11.44140625" style="40"/>
  </cols>
  <sheetData>
    <row r="1" spans="1:35" s="28" customFormat="1" ht="20.100000000000001" customHeight="1">
      <c r="A1" s="356"/>
      <c r="B1" s="356"/>
      <c r="C1" s="356"/>
      <c r="D1" s="357" t="s">
        <v>110</v>
      </c>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8" t="s">
        <v>400</v>
      </c>
      <c r="AG1" s="358"/>
      <c r="AH1" s="358"/>
    </row>
    <row r="2" spans="1:35" s="28" customFormat="1" ht="20.100000000000001" customHeight="1">
      <c r="A2" s="356"/>
      <c r="B2" s="356"/>
      <c r="C2" s="356"/>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8" t="s">
        <v>417</v>
      </c>
      <c r="AG2" s="358"/>
      <c r="AH2" s="358"/>
    </row>
    <row r="3" spans="1:35" s="28" customFormat="1" ht="20.100000000000001" customHeight="1">
      <c r="A3" s="356"/>
      <c r="B3" s="356"/>
      <c r="C3" s="356"/>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8" t="s">
        <v>401</v>
      </c>
      <c r="AG3" s="358"/>
      <c r="AH3" s="358"/>
    </row>
    <row r="4" spans="1:35" s="28" customFormat="1" ht="20.100000000000001" customHeight="1">
      <c r="A4" s="356"/>
      <c r="B4" s="356"/>
      <c r="C4" s="356"/>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8" t="s">
        <v>402</v>
      </c>
      <c r="AG4" s="358"/>
      <c r="AH4" s="358"/>
    </row>
    <row r="5" spans="1:35" s="52" customFormat="1" ht="32.25" customHeight="1">
      <c r="A5" s="354" t="s">
        <v>143</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row>
    <row r="6" spans="1:35"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row>
    <row r="7" spans="1:35"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row>
    <row r="8" spans="1:35"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5" ht="20.25" customHeight="1">
      <c r="A9" s="359" t="s">
        <v>289</v>
      </c>
      <c r="B9" s="359"/>
      <c r="C9" s="462" t="s">
        <v>290</v>
      </c>
      <c r="D9" s="462"/>
      <c r="E9" s="462"/>
      <c r="F9" s="122" t="s">
        <v>38</v>
      </c>
      <c r="G9" s="359">
        <v>2025</v>
      </c>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row>
    <row r="10" spans="1:35" s="6"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5" s="6"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5" s="6"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0" t="s">
        <v>21</v>
      </c>
      <c r="U12" s="120" t="s">
        <v>13</v>
      </c>
      <c r="V12" s="120" t="s">
        <v>40</v>
      </c>
      <c r="W12" s="120" t="s">
        <v>41</v>
      </c>
      <c r="X12" s="120" t="s">
        <v>42</v>
      </c>
      <c r="Y12" s="120" t="s">
        <v>68</v>
      </c>
      <c r="Z12" s="120" t="s">
        <v>43</v>
      </c>
      <c r="AA12" s="120" t="s">
        <v>44</v>
      </c>
      <c r="AB12" s="120" t="s">
        <v>45</v>
      </c>
      <c r="AC12" s="120" t="s">
        <v>70</v>
      </c>
      <c r="AD12" s="120" t="s">
        <v>46</v>
      </c>
      <c r="AE12" s="120" t="s">
        <v>47</v>
      </c>
      <c r="AF12" s="120" t="s">
        <v>48</v>
      </c>
      <c r="AG12" s="120" t="s">
        <v>71</v>
      </c>
      <c r="AH12" s="353"/>
    </row>
    <row r="13" spans="1:35" ht="120.75" customHeight="1">
      <c r="A13" s="123" t="s">
        <v>50</v>
      </c>
      <c r="B13" s="133" t="s">
        <v>53</v>
      </c>
      <c r="C13" s="133" t="s">
        <v>49</v>
      </c>
      <c r="D13" s="133" t="s">
        <v>51</v>
      </c>
      <c r="E13" s="133" t="s">
        <v>52</v>
      </c>
      <c r="F13" s="133" t="s">
        <v>58</v>
      </c>
      <c r="G13" s="133" t="s">
        <v>133</v>
      </c>
      <c r="H13" s="133" t="s">
        <v>59</v>
      </c>
      <c r="I13" s="133" t="s">
        <v>63</v>
      </c>
      <c r="J13" s="133" t="s">
        <v>61</v>
      </c>
      <c r="K13" s="133" t="s">
        <v>65</v>
      </c>
      <c r="L13" s="133" t="s">
        <v>64</v>
      </c>
      <c r="M13" s="133" t="s">
        <v>22</v>
      </c>
      <c r="N13" s="133" t="s">
        <v>23</v>
      </c>
      <c r="O13" s="133" t="s">
        <v>24</v>
      </c>
      <c r="P13" s="133" t="s">
        <v>25</v>
      </c>
      <c r="Q13" s="133" t="s">
        <v>26</v>
      </c>
      <c r="R13" s="134" t="s">
        <v>28</v>
      </c>
      <c r="S13" s="134" t="s">
        <v>29</v>
      </c>
      <c r="T13" s="134" t="s">
        <v>30</v>
      </c>
      <c r="U13" s="134" t="s">
        <v>27</v>
      </c>
      <c r="V13" s="134" t="s">
        <v>31</v>
      </c>
      <c r="W13" s="134" t="s">
        <v>32</v>
      </c>
      <c r="X13" s="134" t="s">
        <v>30</v>
      </c>
      <c r="Y13" s="134" t="s">
        <v>69</v>
      </c>
      <c r="Z13" s="134" t="s">
        <v>33</v>
      </c>
      <c r="AA13" s="134" t="s">
        <v>34</v>
      </c>
      <c r="AB13" s="134" t="s">
        <v>30</v>
      </c>
      <c r="AC13" s="134" t="s">
        <v>73</v>
      </c>
      <c r="AD13" s="134" t="s">
        <v>35</v>
      </c>
      <c r="AE13" s="134" t="s">
        <v>36</v>
      </c>
      <c r="AF13" s="134" t="s">
        <v>30</v>
      </c>
      <c r="AG13" s="134" t="s">
        <v>72</v>
      </c>
      <c r="AH13" s="134" t="s">
        <v>74</v>
      </c>
    </row>
    <row r="14" spans="1:35" s="98" customFormat="1" ht="41.4">
      <c r="A14" s="123" t="s">
        <v>582</v>
      </c>
      <c r="B14" s="116" t="s">
        <v>486</v>
      </c>
      <c r="C14" s="116" t="s">
        <v>583</v>
      </c>
      <c r="D14" s="125" t="s">
        <v>832</v>
      </c>
      <c r="E14" s="116" t="s">
        <v>584</v>
      </c>
      <c r="F14" s="116" t="s">
        <v>585</v>
      </c>
      <c r="G14" s="116" t="s">
        <v>586</v>
      </c>
      <c r="H14" s="116" t="s">
        <v>587</v>
      </c>
      <c r="I14" s="116" t="s">
        <v>588</v>
      </c>
      <c r="J14" s="129" t="s">
        <v>589</v>
      </c>
      <c r="K14" s="116" t="s">
        <v>590</v>
      </c>
      <c r="L14" s="116" t="s">
        <v>591</v>
      </c>
      <c r="M14" s="195">
        <v>1</v>
      </c>
      <c r="N14" s="116" t="s">
        <v>592</v>
      </c>
      <c r="O14" s="116" t="s">
        <v>593</v>
      </c>
      <c r="P14" s="117">
        <v>45658</v>
      </c>
      <c r="Q14" s="117">
        <v>45688</v>
      </c>
      <c r="R14" s="153">
        <v>1</v>
      </c>
      <c r="S14" s="159"/>
      <c r="T14" s="159">
        <f t="shared" ref="T14:T30" si="0">S14/R14</f>
        <v>0</v>
      </c>
      <c r="U14" s="152"/>
      <c r="V14" s="161">
        <v>0</v>
      </c>
      <c r="W14" s="160"/>
      <c r="X14" s="161" t="e">
        <f>W14/V14</f>
        <v>#DIV/0!</v>
      </c>
      <c r="Y14" s="160"/>
      <c r="Z14" s="163">
        <v>0</v>
      </c>
      <c r="AA14" s="162"/>
      <c r="AB14" s="163" t="e">
        <f>AA14/Z14</f>
        <v>#DIV/0!</v>
      </c>
      <c r="AC14" s="162"/>
      <c r="AD14" s="165">
        <v>0</v>
      </c>
      <c r="AE14" s="164"/>
      <c r="AF14" s="165" t="e">
        <f>AE14/AD14</f>
        <v>#DIV/0!</v>
      </c>
      <c r="AG14" s="164"/>
      <c r="AH14" s="118" t="s">
        <v>594</v>
      </c>
    </row>
    <row r="15" spans="1:35" s="64" customFormat="1" ht="41.4">
      <c r="A15" s="123" t="s">
        <v>582</v>
      </c>
      <c r="B15" s="116" t="s">
        <v>486</v>
      </c>
      <c r="C15" s="116" t="s">
        <v>583</v>
      </c>
      <c r="D15" s="125" t="s">
        <v>832</v>
      </c>
      <c r="E15" s="116" t="s">
        <v>584</v>
      </c>
      <c r="F15" s="116" t="s">
        <v>585</v>
      </c>
      <c r="G15" s="116" t="s">
        <v>586</v>
      </c>
      <c r="H15" s="116" t="s">
        <v>587</v>
      </c>
      <c r="I15" s="116" t="s">
        <v>595</v>
      </c>
      <c r="J15" s="129" t="s">
        <v>589</v>
      </c>
      <c r="K15" s="116" t="s">
        <v>596</v>
      </c>
      <c r="L15" s="116" t="s">
        <v>597</v>
      </c>
      <c r="M15" s="195">
        <v>1</v>
      </c>
      <c r="N15" s="129" t="s">
        <v>598</v>
      </c>
      <c r="O15" s="129" t="s">
        <v>593</v>
      </c>
      <c r="P15" s="117">
        <v>45689</v>
      </c>
      <c r="Q15" s="117">
        <v>45716</v>
      </c>
      <c r="R15" s="153">
        <v>1</v>
      </c>
      <c r="S15" s="152"/>
      <c r="T15" s="159">
        <f t="shared" si="0"/>
        <v>0</v>
      </c>
      <c r="U15" s="152"/>
      <c r="V15" s="161">
        <v>0</v>
      </c>
      <c r="W15" s="160"/>
      <c r="X15" s="161" t="e">
        <f t="shared" ref="X15:X30" si="1">W15/V15</f>
        <v>#DIV/0!</v>
      </c>
      <c r="Y15" s="160"/>
      <c r="Z15" s="163">
        <v>0</v>
      </c>
      <c r="AA15" s="162"/>
      <c r="AB15" s="163" t="e">
        <f t="shared" ref="AB15:AB30" si="2">AA15/Z15</f>
        <v>#DIV/0!</v>
      </c>
      <c r="AC15" s="162"/>
      <c r="AD15" s="165">
        <v>0</v>
      </c>
      <c r="AE15" s="164"/>
      <c r="AF15" s="165" t="e">
        <f t="shared" ref="AF15:AF30" si="3">AE15/AD15</f>
        <v>#DIV/0!</v>
      </c>
      <c r="AG15" s="164"/>
      <c r="AH15" s="118" t="s">
        <v>594</v>
      </c>
    </row>
    <row r="16" spans="1:35" s="98" customFormat="1" ht="41.4">
      <c r="A16" s="123" t="s">
        <v>582</v>
      </c>
      <c r="B16" s="116" t="s">
        <v>486</v>
      </c>
      <c r="C16" s="116" t="s">
        <v>583</v>
      </c>
      <c r="D16" s="125" t="s">
        <v>832</v>
      </c>
      <c r="E16" s="116" t="s">
        <v>584</v>
      </c>
      <c r="F16" s="116" t="s">
        <v>585</v>
      </c>
      <c r="G16" s="116" t="s">
        <v>586</v>
      </c>
      <c r="H16" s="116" t="s">
        <v>587</v>
      </c>
      <c r="I16" s="116" t="s">
        <v>599</v>
      </c>
      <c r="J16" s="129" t="s">
        <v>589</v>
      </c>
      <c r="K16" s="116" t="s">
        <v>600</v>
      </c>
      <c r="L16" s="116" t="s">
        <v>601</v>
      </c>
      <c r="M16" s="195">
        <v>1</v>
      </c>
      <c r="N16" s="129" t="s">
        <v>602</v>
      </c>
      <c r="O16" s="129" t="s">
        <v>593</v>
      </c>
      <c r="P16" s="117">
        <v>45689</v>
      </c>
      <c r="Q16" s="117">
        <v>45716</v>
      </c>
      <c r="R16" s="153">
        <v>1</v>
      </c>
      <c r="S16" s="152"/>
      <c r="T16" s="159">
        <f t="shared" si="0"/>
        <v>0</v>
      </c>
      <c r="U16" s="152"/>
      <c r="V16" s="161">
        <v>0</v>
      </c>
      <c r="W16" s="160"/>
      <c r="X16" s="161" t="e">
        <f t="shared" si="1"/>
        <v>#DIV/0!</v>
      </c>
      <c r="Y16" s="160"/>
      <c r="Z16" s="163">
        <v>0</v>
      </c>
      <c r="AA16" s="162"/>
      <c r="AB16" s="163" t="e">
        <f t="shared" si="2"/>
        <v>#DIV/0!</v>
      </c>
      <c r="AC16" s="162"/>
      <c r="AD16" s="165">
        <v>0</v>
      </c>
      <c r="AE16" s="164"/>
      <c r="AF16" s="165" t="e">
        <f t="shared" si="3"/>
        <v>#DIV/0!</v>
      </c>
      <c r="AG16" s="164"/>
      <c r="AH16" s="118" t="s">
        <v>594</v>
      </c>
    </row>
    <row r="17" spans="1:34" s="57" customFormat="1" ht="81.599999999999994">
      <c r="A17" s="123" t="s">
        <v>582</v>
      </c>
      <c r="B17" s="116" t="s">
        <v>486</v>
      </c>
      <c r="C17" s="116" t="s">
        <v>583</v>
      </c>
      <c r="D17" s="125" t="s">
        <v>832</v>
      </c>
      <c r="E17" s="116" t="s">
        <v>584</v>
      </c>
      <c r="F17" s="116" t="s">
        <v>585</v>
      </c>
      <c r="G17" s="116" t="s">
        <v>586</v>
      </c>
      <c r="H17" s="116" t="s">
        <v>587</v>
      </c>
      <c r="I17" s="116" t="s">
        <v>603</v>
      </c>
      <c r="J17" s="129" t="s">
        <v>589</v>
      </c>
      <c r="K17" s="116" t="s">
        <v>604</v>
      </c>
      <c r="L17" s="116" t="s">
        <v>605</v>
      </c>
      <c r="M17" s="195">
        <v>1</v>
      </c>
      <c r="N17" s="129" t="s">
        <v>606</v>
      </c>
      <c r="O17" s="129" t="s">
        <v>593</v>
      </c>
      <c r="P17" s="117">
        <v>45717</v>
      </c>
      <c r="Q17" s="117">
        <v>45747</v>
      </c>
      <c r="R17" s="153">
        <v>1</v>
      </c>
      <c r="S17" s="152"/>
      <c r="T17" s="159">
        <f t="shared" si="0"/>
        <v>0</v>
      </c>
      <c r="U17" s="152"/>
      <c r="V17" s="161">
        <v>0</v>
      </c>
      <c r="W17" s="160"/>
      <c r="X17" s="161" t="e">
        <f t="shared" si="1"/>
        <v>#DIV/0!</v>
      </c>
      <c r="Y17" s="160"/>
      <c r="Z17" s="163">
        <v>0</v>
      </c>
      <c r="AA17" s="162"/>
      <c r="AB17" s="163" t="e">
        <f t="shared" si="2"/>
        <v>#DIV/0!</v>
      </c>
      <c r="AC17" s="162"/>
      <c r="AD17" s="165">
        <v>0</v>
      </c>
      <c r="AE17" s="164"/>
      <c r="AF17" s="165" t="e">
        <f t="shared" si="3"/>
        <v>#DIV/0!</v>
      </c>
      <c r="AG17" s="164"/>
      <c r="AH17" s="118" t="s">
        <v>594</v>
      </c>
    </row>
    <row r="18" spans="1:34" s="57" customFormat="1" ht="25.95" customHeight="1">
      <c r="A18" s="123" t="s">
        <v>582</v>
      </c>
      <c r="B18" s="116" t="s">
        <v>486</v>
      </c>
      <c r="C18" s="116" t="s">
        <v>583</v>
      </c>
      <c r="D18" s="125" t="s">
        <v>832</v>
      </c>
      <c r="E18" s="116" t="s">
        <v>584</v>
      </c>
      <c r="F18" s="116" t="s">
        <v>585</v>
      </c>
      <c r="G18" s="116" t="s">
        <v>586</v>
      </c>
      <c r="H18" s="116" t="s">
        <v>587</v>
      </c>
      <c r="I18" s="116" t="s">
        <v>607</v>
      </c>
      <c r="J18" s="129" t="s">
        <v>589</v>
      </c>
      <c r="K18" s="116" t="s">
        <v>608</v>
      </c>
      <c r="L18" s="116" t="s">
        <v>609</v>
      </c>
      <c r="M18" s="195">
        <v>1</v>
      </c>
      <c r="N18" s="129" t="s">
        <v>610</v>
      </c>
      <c r="O18" s="129" t="s">
        <v>593</v>
      </c>
      <c r="P18" s="117">
        <v>45717</v>
      </c>
      <c r="Q18" s="117">
        <v>45747</v>
      </c>
      <c r="R18" s="153">
        <v>1</v>
      </c>
      <c r="S18" s="152"/>
      <c r="T18" s="159">
        <f t="shared" si="0"/>
        <v>0</v>
      </c>
      <c r="U18" s="152"/>
      <c r="V18" s="161">
        <v>0</v>
      </c>
      <c r="W18" s="160"/>
      <c r="X18" s="161" t="e">
        <f t="shared" si="1"/>
        <v>#DIV/0!</v>
      </c>
      <c r="Y18" s="160"/>
      <c r="Z18" s="163">
        <v>0</v>
      </c>
      <c r="AA18" s="162"/>
      <c r="AB18" s="163" t="e">
        <f t="shared" si="2"/>
        <v>#DIV/0!</v>
      </c>
      <c r="AC18" s="162"/>
      <c r="AD18" s="165">
        <v>0</v>
      </c>
      <c r="AE18" s="164"/>
      <c r="AF18" s="165" t="e">
        <f t="shared" si="3"/>
        <v>#DIV/0!</v>
      </c>
      <c r="AG18" s="164"/>
      <c r="AH18" s="118" t="s">
        <v>594</v>
      </c>
    </row>
    <row r="19" spans="1:34" s="57" customFormat="1" ht="41.4">
      <c r="A19" s="123" t="s">
        <v>582</v>
      </c>
      <c r="B19" s="116" t="s">
        <v>486</v>
      </c>
      <c r="C19" s="116" t="s">
        <v>583</v>
      </c>
      <c r="D19" s="125" t="s">
        <v>832</v>
      </c>
      <c r="E19" s="116" t="s">
        <v>584</v>
      </c>
      <c r="F19" s="116" t="s">
        <v>585</v>
      </c>
      <c r="G19" s="116" t="s">
        <v>586</v>
      </c>
      <c r="H19" s="116" t="s">
        <v>587</v>
      </c>
      <c r="I19" s="116" t="s">
        <v>611</v>
      </c>
      <c r="J19" s="129" t="s">
        <v>589</v>
      </c>
      <c r="K19" s="116" t="s">
        <v>612</v>
      </c>
      <c r="L19" s="116" t="s">
        <v>613</v>
      </c>
      <c r="M19" s="195">
        <v>1</v>
      </c>
      <c r="N19" s="129" t="s">
        <v>614</v>
      </c>
      <c r="O19" s="129" t="s">
        <v>593</v>
      </c>
      <c r="P19" s="117">
        <v>45717</v>
      </c>
      <c r="Q19" s="117">
        <v>45747</v>
      </c>
      <c r="R19" s="153">
        <v>1</v>
      </c>
      <c r="S19" s="152"/>
      <c r="T19" s="159">
        <f t="shared" si="0"/>
        <v>0</v>
      </c>
      <c r="U19" s="152"/>
      <c r="V19" s="161">
        <v>0</v>
      </c>
      <c r="W19" s="160"/>
      <c r="X19" s="161" t="e">
        <f t="shared" si="1"/>
        <v>#DIV/0!</v>
      </c>
      <c r="Y19" s="160"/>
      <c r="Z19" s="163">
        <v>0</v>
      </c>
      <c r="AA19" s="162"/>
      <c r="AB19" s="163" t="e">
        <f t="shared" si="2"/>
        <v>#DIV/0!</v>
      </c>
      <c r="AC19" s="162"/>
      <c r="AD19" s="165">
        <v>0</v>
      </c>
      <c r="AE19" s="164"/>
      <c r="AF19" s="165" t="e">
        <f t="shared" si="3"/>
        <v>#DIV/0!</v>
      </c>
      <c r="AG19" s="164"/>
      <c r="AH19" s="118" t="s">
        <v>594</v>
      </c>
    </row>
    <row r="20" spans="1:34" s="98" customFormat="1" ht="41.4">
      <c r="A20" s="123" t="s">
        <v>582</v>
      </c>
      <c r="B20" s="116" t="s">
        <v>486</v>
      </c>
      <c r="C20" s="116" t="s">
        <v>583</v>
      </c>
      <c r="D20" s="125" t="s">
        <v>832</v>
      </c>
      <c r="E20" s="116" t="s">
        <v>584</v>
      </c>
      <c r="F20" s="116" t="s">
        <v>585</v>
      </c>
      <c r="G20" s="116" t="s">
        <v>586</v>
      </c>
      <c r="H20" s="116" t="s">
        <v>587</v>
      </c>
      <c r="I20" s="116" t="s">
        <v>615</v>
      </c>
      <c r="J20" s="129" t="s">
        <v>589</v>
      </c>
      <c r="K20" s="116" t="s">
        <v>616</v>
      </c>
      <c r="L20" s="116" t="s">
        <v>617</v>
      </c>
      <c r="M20" s="195">
        <v>1</v>
      </c>
      <c r="N20" s="129" t="s">
        <v>618</v>
      </c>
      <c r="O20" s="129" t="s">
        <v>593</v>
      </c>
      <c r="P20" s="117">
        <v>45748</v>
      </c>
      <c r="Q20" s="117">
        <v>45777</v>
      </c>
      <c r="R20" s="153">
        <v>0</v>
      </c>
      <c r="S20" s="152"/>
      <c r="T20" s="159" t="e">
        <f t="shared" si="0"/>
        <v>#DIV/0!</v>
      </c>
      <c r="U20" s="152"/>
      <c r="V20" s="161">
        <v>1</v>
      </c>
      <c r="W20" s="160"/>
      <c r="X20" s="161">
        <f t="shared" si="1"/>
        <v>0</v>
      </c>
      <c r="Y20" s="160"/>
      <c r="Z20" s="163">
        <v>0</v>
      </c>
      <c r="AA20" s="162"/>
      <c r="AB20" s="163" t="e">
        <f t="shared" si="2"/>
        <v>#DIV/0!</v>
      </c>
      <c r="AC20" s="162"/>
      <c r="AD20" s="165">
        <v>0</v>
      </c>
      <c r="AE20" s="164"/>
      <c r="AF20" s="165" t="e">
        <f t="shared" si="3"/>
        <v>#DIV/0!</v>
      </c>
      <c r="AG20" s="164"/>
      <c r="AH20" s="118" t="s">
        <v>594</v>
      </c>
    </row>
    <row r="21" spans="1:34" s="57" customFormat="1" ht="41.4">
      <c r="A21" s="123" t="s">
        <v>582</v>
      </c>
      <c r="B21" s="116" t="s">
        <v>486</v>
      </c>
      <c r="C21" s="116" t="s">
        <v>583</v>
      </c>
      <c r="D21" s="125" t="s">
        <v>832</v>
      </c>
      <c r="E21" s="116" t="s">
        <v>584</v>
      </c>
      <c r="F21" s="116" t="s">
        <v>585</v>
      </c>
      <c r="G21" s="116" t="s">
        <v>586</v>
      </c>
      <c r="H21" s="116" t="s">
        <v>587</v>
      </c>
      <c r="I21" s="116" t="s">
        <v>619</v>
      </c>
      <c r="J21" s="129" t="s">
        <v>589</v>
      </c>
      <c r="K21" s="116" t="s">
        <v>620</v>
      </c>
      <c r="L21" s="116" t="s">
        <v>621</v>
      </c>
      <c r="M21" s="195">
        <v>1</v>
      </c>
      <c r="N21" s="129" t="s">
        <v>622</v>
      </c>
      <c r="O21" s="129" t="s">
        <v>593</v>
      </c>
      <c r="P21" s="117">
        <v>45748</v>
      </c>
      <c r="Q21" s="117">
        <v>45777</v>
      </c>
      <c r="R21" s="153">
        <v>0</v>
      </c>
      <c r="S21" s="152"/>
      <c r="T21" s="159" t="e">
        <f t="shared" si="0"/>
        <v>#DIV/0!</v>
      </c>
      <c r="U21" s="152"/>
      <c r="V21" s="161">
        <v>1</v>
      </c>
      <c r="W21" s="160"/>
      <c r="X21" s="161">
        <f t="shared" si="1"/>
        <v>0</v>
      </c>
      <c r="Y21" s="160"/>
      <c r="Z21" s="163">
        <v>0</v>
      </c>
      <c r="AA21" s="162"/>
      <c r="AB21" s="163" t="e">
        <f t="shared" si="2"/>
        <v>#DIV/0!</v>
      </c>
      <c r="AC21" s="162"/>
      <c r="AD21" s="165">
        <v>0</v>
      </c>
      <c r="AE21" s="164"/>
      <c r="AF21" s="165" t="e">
        <f t="shared" si="3"/>
        <v>#DIV/0!</v>
      </c>
      <c r="AG21" s="164"/>
      <c r="AH21" s="118" t="s">
        <v>594</v>
      </c>
    </row>
    <row r="22" spans="1:34" s="69" customFormat="1" ht="41.4">
      <c r="A22" s="123" t="s">
        <v>582</v>
      </c>
      <c r="B22" s="116" t="s">
        <v>486</v>
      </c>
      <c r="C22" s="116" t="s">
        <v>583</v>
      </c>
      <c r="D22" s="125" t="s">
        <v>832</v>
      </c>
      <c r="E22" s="116" t="s">
        <v>584</v>
      </c>
      <c r="F22" s="116" t="s">
        <v>585</v>
      </c>
      <c r="G22" s="116" t="s">
        <v>586</v>
      </c>
      <c r="H22" s="116" t="s">
        <v>587</v>
      </c>
      <c r="I22" s="116" t="s">
        <v>623</v>
      </c>
      <c r="J22" s="129" t="s">
        <v>589</v>
      </c>
      <c r="K22" s="116" t="s">
        <v>624</v>
      </c>
      <c r="L22" s="116" t="s">
        <v>625</v>
      </c>
      <c r="M22" s="195">
        <v>1</v>
      </c>
      <c r="N22" s="129" t="s">
        <v>626</v>
      </c>
      <c r="O22" s="129" t="s">
        <v>593</v>
      </c>
      <c r="P22" s="117">
        <v>45748</v>
      </c>
      <c r="Q22" s="117">
        <v>45777</v>
      </c>
      <c r="R22" s="153">
        <v>0</v>
      </c>
      <c r="S22" s="152"/>
      <c r="T22" s="159" t="e">
        <f t="shared" si="0"/>
        <v>#DIV/0!</v>
      </c>
      <c r="U22" s="152"/>
      <c r="V22" s="161">
        <v>1</v>
      </c>
      <c r="W22" s="160"/>
      <c r="X22" s="161">
        <f t="shared" si="1"/>
        <v>0</v>
      </c>
      <c r="Y22" s="160"/>
      <c r="Z22" s="163">
        <v>0</v>
      </c>
      <c r="AA22" s="162"/>
      <c r="AB22" s="163" t="e">
        <f t="shared" si="2"/>
        <v>#DIV/0!</v>
      </c>
      <c r="AC22" s="162"/>
      <c r="AD22" s="165">
        <v>0</v>
      </c>
      <c r="AE22" s="164"/>
      <c r="AF22" s="165" t="e">
        <f t="shared" si="3"/>
        <v>#DIV/0!</v>
      </c>
      <c r="AG22" s="164"/>
      <c r="AH22" s="118" t="s">
        <v>594</v>
      </c>
    </row>
    <row r="23" spans="1:34" s="98" customFormat="1" ht="41.4">
      <c r="A23" s="123" t="s">
        <v>582</v>
      </c>
      <c r="B23" s="116" t="s">
        <v>486</v>
      </c>
      <c r="C23" s="116" t="s">
        <v>583</v>
      </c>
      <c r="D23" s="125" t="s">
        <v>832</v>
      </c>
      <c r="E23" s="116" t="s">
        <v>584</v>
      </c>
      <c r="F23" s="116" t="s">
        <v>585</v>
      </c>
      <c r="G23" s="116" t="s">
        <v>586</v>
      </c>
      <c r="H23" s="116" t="s">
        <v>587</v>
      </c>
      <c r="I23" s="116" t="s">
        <v>627</v>
      </c>
      <c r="J23" s="129" t="s">
        <v>589</v>
      </c>
      <c r="K23" s="116" t="s">
        <v>628</v>
      </c>
      <c r="L23" s="116" t="s">
        <v>629</v>
      </c>
      <c r="M23" s="195">
        <v>1</v>
      </c>
      <c r="N23" s="129" t="s">
        <v>630</v>
      </c>
      <c r="O23" s="129" t="s">
        <v>593</v>
      </c>
      <c r="P23" s="117">
        <v>45778</v>
      </c>
      <c r="Q23" s="117">
        <v>45808</v>
      </c>
      <c r="R23" s="153">
        <v>0</v>
      </c>
      <c r="S23" s="152"/>
      <c r="T23" s="159" t="e">
        <f t="shared" si="0"/>
        <v>#DIV/0!</v>
      </c>
      <c r="U23" s="152"/>
      <c r="V23" s="161">
        <v>1</v>
      </c>
      <c r="W23" s="160"/>
      <c r="X23" s="161">
        <f t="shared" si="1"/>
        <v>0</v>
      </c>
      <c r="Y23" s="160"/>
      <c r="Z23" s="163">
        <v>0</v>
      </c>
      <c r="AA23" s="162"/>
      <c r="AB23" s="163" t="e">
        <f t="shared" si="2"/>
        <v>#DIV/0!</v>
      </c>
      <c r="AC23" s="162"/>
      <c r="AD23" s="165">
        <v>0</v>
      </c>
      <c r="AE23" s="164"/>
      <c r="AF23" s="165" t="e">
        <f t="shared" si="3"/>
        <v>#DIV/0!</v>
      </c>
      <c r="AG23" s="164"/>
      <c r="AH23" s="118" t="s">
        <v>594</v>
      </c>
    </row>
    <row r="24" spans="1:34" s="57" customFormat="1" ht="41.4">
      <c r="A24" s="123" t="s">
        <v>582</v>
      </c>
      <c r="B24" s="116" t="s">
        <v>486</v>
      </c>
      <c r="C24" s="116" t="s">
        <v>583</v>
      </c>
      <c r="D24" s="125" t="s">
        <v>832</v>
      </c>
      <c r="E24" s="116" t="s">
        <v>584</v>
      </c>
      <c r="F24" s="116" t="s">
        <v>585</v>
      </c>
      <c r="G24" s="116" t="s">
        <v>586</v>
      </c>
      <c r="H24" s="116" t="s">
        <v>587</v>
      </c>
      <c r="I24" s="116" t="s">
        <v>631</v>
      </c>
      <c r="J24" s="129" t="s">
        <v>589</v>
      </c>
      <c r="K24" s="116" t="s">
        <v>632</v>
      </c>
      <c r="L24" s="116" t="s">
        <v>633</v>
      </c>
      <c r="M24" s="195">
        <v>1</v>
      </c>
      <c r="N24" s="129" t="s">
        <v>634</v>
      </c>
      <c r="O24" s="129" t="s">
        <v>593</v>
      </c>
      <c r="P24" s="117">
        <v>45778</v>
      </c>
      <c r="Q24" s="117">
        <v>45808</v>
      </c>
      <c r="R24" s="153">
        <v>0</v>
      </c>
      <c r="S24" s="152"/>
      <c r="T24" s="159" t="e">
        <f t="shared" si="0"/>
        <v>#DIV/0!</v>
      </c>
      <c r="U24" s="152"/>
      <c r="V24" s="161">
        <v>1</v>
      </c>
      <c r="W24" s="160"/>
      <c r="X24" s="161">
        <f t="shared" si="1"/>
        <v>0</v>
      </c>
      <c r="Y24" s="160"/>
      <c r="Z24" s="163">
        <v>0</v>
      </c>
      <c r="AA24" s="162"/>
      <c r="AB24" s="163" t="e">
        <f t="shared" si="2"/>
        <v>#DIV/0!</v>
      </c>
      <c r="AC24" s="162"/>
      <c r="AD24" s="165">
        <v>0</v>
      </c>
      <c r="AE24" s="164"/>
      <c r="AF24" s="165" t="e">
        <f t="shared" si="3"/>
        <v>#DIV/0!</v>
      </c>
      <c r="AG24" s="164"/>
      <c r="AH24" s="118" t="s">
        <v>594</v>
      </c>
    </row>
    <row r="25" spans="1:34" s="57" customFormat="1" ht="41.4">
      <c r="A25" s="123" t="s">
        <v>582</v>
      </c>
      <c r="B25" s="116" t="s">
        <v>486</v>
      </c>
      <c r="C25" s="116" t="s">
        <v>583</v>
      </c>
      <c r="D25" s="125" t="s">
        <v>832</v>
      </c>
      <c r="E25" s="116" t="s">
        <v>584</v>
      </c>
      <c r="F25" s="116" t="s">
        <v>585</v>
      </c>
      <c r="G25" s="116" t="s">
        <v>586</v>
      </c>
      <c r="H25" s="116" t="s">
        <v>587</v>
      </c>
      <c r="I25" s="116" t="s">
        <v>635</v>
      </c>
      <c r="J25" s="129" t="s">
        <v>589</v>
      </c>
      <c r="K25" s="116" t="s">
        <v>636</v>
      </c>
      <c r="L25" s="116" t="s">
        <v>637</v>
      </c>
      <c r="M25" s="195">
        <v>1</v>
      </c>
      <c r="N25" s="129" t="s">
        <v>638</v>
      </c>
      <c r="O25" s="129" t="s">
        <v>593</v>
      </c>
      <c r="P25" s="117">
        <v>45778</v>
      </c>
      <c r="Q25" s="117">
        <v>45808</v>
      </c>
      <c r="R25" s="153">
        <v>0</v>
      </c>
      <c r="S25" s="152"/>
      <c r="T25" s="159" t="e">
        <f t="shared" si="0"/>
        <v>#DIV/0!</v>
      </c>
      <c r="U25" s="152"/>
      <c r="V25" s="161">
        <v>1</v>
      </c>
      <c r="W25" s="160"/>
      <c r="X25" s="161">
        <f t="shared" si="1"/>
        <v>0</v>
      </c>
      <c r="Y25" s="160"/>
      <c r="Z25" s="163">
        <v>0</v>
      </c>
      <c r="AA25" s="162"/>
      <c r="AB25" s="163" t="e">
        <f t="shared" si="2"/>
        <v>#DIV/0!</v>
      </c>
      <c r="AC25" s="162"/>
      <c r="AD25" s="165">
        <v>0</v>
      </c>
      <c r="AE25" s="164"/>
      <c r="AF25" s="165" t="e">
        <f t="shared" si="3"/>
        <v>#DIV/0!</v>
      </c>
      <c r="AG25" s="164"/>
      <c r="AH25" s="118" t="s">
        <v>594</v>
      </c>
    </row>
    <row r="26" spans="1:34" s="57" customFormat="1" ht="41.4">
      <c r="A26" s="123" t="s">
        <v>582</v>
      </c>
      <c r="B26" s="116" t="s">
        <v>486</v>
      </c>
      <c r="C26" s="116" t="s">
        <v>583</v>
      </c>
      <c r="D26" s="125" t="s">
        <v>832</v>
      </c>
      <c r="E26" s="116" t="s">
        <v>584</v>
      </c>
      <c r="F26" s="116" t="s">
        <v>585</v>
      </c>
      <c r="G26" s="116" t="s">
        <v>586</v>
      </c>
      <c r="H26" s="116" t="s">
        <v>587</v>
      </c>
      <c r="I26" s="116" t="s">
        <v>639</v>
      </c>
      <c r="J26" s="129" t="s">
        <v>589</v>
      </c>
      <c r="K26" s="116" t="s">
        <v>640</v>
      </c>
      <c r="L26" s="116" t="s">
        <v>641</v>
      </c>
      <c r="M26" s="195">
        <v>1</v>
      </c>
      <c r="N26" s="129" t="s">
        <v>642</v>
      </c>
      <c r="O26" s="129" t="s">
        <v>593</v>
      </c>
      <c r="P26" s="117">
        <v>45778</v>
      </c>
      <c r="Q26" s="117">
        <v>45808</v>
      </c>
      <c r="R26" s="153">
        <v>0</v>
      </c>
      <c r="S26" s="152"/>
      <c r="T26" s="159" t="e">
        <f t="shared" si="0"/>
        <v>#DIV/0!</v>
      </c>
      <c r="U26" s="152"/>
      <c r="V26" s="161">
        <v>1</v>
      </c>
      <c r="W26" s="160"/>
      <c r="X26" s="161">
        <f t="shared" si="1"/>
        <v>0</v>
      </c>
      <c r="Y26" s="160"/>
      <c r="Z26" s="163">
        <v>0</v>
      </c>
      <c r="AA26" s="162"/>
      <c r="AB26" s="163" t="e">
        <f t="shared" si="2"/>
        <v>#DIV/0!</v>
      </c>
      <c r="AC26" s="162"/>
      <c r="AD26" s="165">
        <v>0</v>
      </c>
      <c r="AE26" s="164"/>
      <c r="AF26" s="165" t="e">
        <f t="shared" si="3"/>
        <v>#DIV/0!</v>
      </c>
      <c r="AG26" s="164"/>
      <c r="AH26" s="118" t="s">
        <v>594</v>
      </c>
    </row>
    <row r="27" spans="1:34" s="57" customFormat="1" ht="51">
      <c r="A27" s="123" t="s">
        <v>582</v>
      </c>
      <c r="B27" s="116" t="s">
        <v>486</v>
      </c>
      <c r="C27" s="116" t="s">
        <v>583</v>
      </c>
      <c r="D27" s="125" t="s">
        <v>832</v>
      </c>
      <c r="E27" s="116" t="s">
        <v>584</v>
      </c>
      <c r="F27" s="116" t="s">
        <v>585</v>
      </c>
      <c r="G27" s="116" t="s">
        <v>586</v>
      </c>
      <c r="H27" s="116" t="s">
        <v>587</v>
      </c>
      <c r="I27" s="116" t="s">
        <v>643</v>
      </c>
      <c r="J27" s="129" t="s">
        <v>589</v>
      </c>
      <c r="K27" s="116" t="s">
        <v>644</v>
      </c>
      <c r="L27" s="116" t="s">
        <v>645</v>
      </c>
      <c r="M27" s="195">
        <v>1</v>
      </c>
      <c r="N27" s="129" t="s">
        <v>646</v>
      </c>
      <c r="O27" s="129" t="s">
        <v>593</v>
      </c>
      <c r="P27" s="117">
        <v>45809</v>
      </c>
      <c r="Q27" s="117">
        <v>45838</v>
      </c>
      <c r="R27" s="153">
        <v>0</v>
      </c>
      <c r="S27" s="152"/>
      <c r="T27" s="159" t="e">
        <f t="shared" si="0"/>
        <v>#DIV/0!</v>
      </c>
      <c r="U27" s="152"/>
      <c r="V27" s="161">
        <v>1</v>
      </c>
      <c r="W27" s="160"/>
      <c r="X27" s="161">
        <f t="shared" si="1"/>
        <v>0</v>
      </c>
      <c r="Y27" s="160"/>
      <c r="Z27" s="163">
        <v>0</v>
      </c>
      <c r="AA27" s="162"/>
      <c r="AB27" s="163" t="e">
        <f t="shared" si="2"/>
        <v>#DIV/0!</v>
      </c>
      <c r="AC27" s="162"/>
      <c r="AD27" s="165">
        <v>0</v>
      </c>
      <c r="AE27" s="164"/>
      <c r="AF27" s="165" t="e">
        <f t="shared" si="3"/>
        <v>#DIV/0!</v>
      </c>
      <c r="AG27" s="164"/>
      <c r="AH27" s="118" t="s">
        <v>594</v>
      </c>
    </row>
    <row r="28" spans="1:34" s="57" customFormat="1" ht="41.4">
      <c r="A28" s="123" t="s">
        <v>582</v>
      </c>
      <c r="B28" s="116" t="s">
        <v>486</v>
      </c>
      <c r="C28" s="116" t="s">
        <v>583</v>
      </c>
      <c r="D28" s="125" t="s">
        <v>832</v>
      </c>
      <c r="E28" s="116" t="s">
        <v>584</v>
      </c>
      <c r="F28" s="116" t="s">
        <v>585</v>
      </c>
      <c r="G28" s="116" t="s">
        <v>586</v>
      </c>
      <c r="H28" s="116" t="s">
        <v>587</v>
      </c>
      <c r="I28" s="116" t="s">
        <v>647</v>
      </c>
      <c r="J28" s="129" t="s">
        <v>589</v>
      </c>
      <c r="K28" s="116" t="s">
        <v>648</v>
      </c>
      <c r="L28" s="116" t="s">
        <v>649</v>
      </c>
      <c r="M28" s="195">
        <v>1</v>
      </c>
      <c r="N28" s="129" t="s">
        <v>650</v>
      </c>
      <c r="O28" s="129" t="s">
        <v>593</v>
      </c>
      <c r="P28" s="117">
        <v>45809</v>
      </c>
      <c r="Q28" s="117">
        <v>45838</v>
      </c>
      <c r="R28" s="153">
        <v>0</v>
      </c>
      <c r="S28" s="152"/>
      <c r="T28" s="159" t="e">
        <f t="shared" si="0"/>
        <v>#DIV/0!</v>
      </c>
      <c r="U28" s="152"/>
      <c r="V28" s="161">
        <v>1</v>
      </c>
      <c r="W28" s="160"/>
      <c r="X28" s="161">
        <f t="shared" si="1"/>
        <v>0</v>
      </c>
      <c r="Y28" s="160"/>
      <c r="Z28" s="163">
        <v>0</v>
      </c>
      <c r="AA28" s="162"/>
      <c r="AB28" s="163" t="e">
        <f t="shared" si="2"/>
        <v>#DIV/0!</v>
      </c>
      <c r="AC28" s="162"/>
      <c r="AD28" s="165">
        <v>0</v>
      </c>
      <c r="AE28" s="164"/>
      <c r="AF28" s="165" t="e">
        <f t="shared" si="3"/>
        <v>#DIV/0!</v>
      </c>
      <c r="AG28" s="164"/>
      <c r="AH28" s="118" t="s">
        <v>594</v>
      </c>
    </row>
    <row r="29" spans="1:34" s="57" customFormat="1" ht="41.4">
      <c r="A29" s="123" t="s">
        <v>582</v>
      </c>
      <c r="B29" s="116" t="s">
        <v>486</v>
      </c>
      <c r="C29" s="116" t="s">
        <v>583</v>
      </c>
      <c r="D29" s="125" t="s">
        <v>832</v>
      </c>
      <c r="E29" s="116" t="s">
        <v>584</v>
      </c>
      <c r="F29" s="116" t="s">
        <v>585</v>
      </c>
      <c r="G29" s="116" t="s">
        <v>586</v>
      </c>
      <c r="H29" s="116" t="s">
        <v>587</v>
      </c>
      <c r="I29" s="116" t="s">
        <v>651</v>
      </c>
      <c r="J29" s="129" t="s">
        <v>589</v>
      </c>
      <c r="K29" s="116" t="s">
        <v>652</v>
      </c>
      <c r="L29" s="116" t="s">
        <v>653</v>
      </c>
      <c r="M29" s="195">
        <v>1</v>
      </c>
      <c r="N29" s="129" t="s">
        <v>654</v>
      </c>
      <c r="O29" s="129" t="s">
        <v>593</v>
      </c>
      <c r="P29" s="117">
        <v>45809</v>
      </c>
      <c r="Q29" s="117">
        <v>45838</v>
      </c>
      <c r="R29" s="153">
        <v>0</v>
      </c>
      <c r="S29" s="152"/>
      <c r="T29" s="159" t="e">
        <f t="shared" si="0"/>
        <v>#DIV/0!</v>
      </c>
      <c r="U29" s="152"/>
      <c r="V29" s="161">
        <v>1</v>
      </c>
      <c r="W29" s="160"/>
      <c r="X29" s="161">
        <f t="shared" si="1"/>
        <v>0</v>
      </c>
      <c r="Y29" s="160"/>
      <c r="Z29" s="163">
        <v>0</v>
      </c>
      <c r="AA29" s="162"/>
      <c r="AB29" s="163" t="e">
        <f t="shared" si="2"/>
        <v>#DIV/0!</v>
      </c>
      <c r="AC29" s="162"/>
      <c r="AD29" s="165">
        <v>0</v>
      </c>
      <c r="AE29" s="164"/>
      <c r="AF29" s="165" t="e">
        <f t="shared" si="3"/>
        <v>#DIV/0!</v>
      </c>
      <c r="AG29" s="164"/>
      <c r="AH29" s="118" t="s">
        <v>594</v>
      </c>
    </row>
    <row r="30" spans="1:34" s="57" customFormat="1" ht="41.4">
      <c r="A30" s="123" t="s">
        <v>582</v>
      </c>
      <c r="B30" s="116" t="s">
        <v>486</v>
      </c>
      <c r="C30" s="116" t="s">
        <v>583</v>
      </c>
      <c r="D30" s="125" t="s">
        <v>832</v>
      </c>
      <c r="E30" s="116" t="s">
        <v>584</v>
      </c>
      <c r="F30" s="116" t="s">
        <v>585</v>
      </c>
      <c r="G30" s="116" t="s">
        <v>586</v>
      </c>
      <c r="H30" s="116" t="s">
        <v>587</v>
      </c>
      <c r="I30" s="116" t="s">
        <v>655</v>
      </c>
      <c r="J30" s="129" t="s">
        <v>589</v>
      </c>
      <c r="K30" s="116" t="s">
        <v>656</v>
      </c>
      <c r="L30" s="116" t="s">
        <v>657</v>
      </c>
      <c r="M30" s="195">
        <v>1</v>
      </c>
      <c r="N30" s="129" t="s">
        <v>658</v>
      </c>
      <c r="O30" s="129" t="s">
        <v>593</v>
      </c>
      <c r="P30" s="117">
        <v>45809</v>
      </c>
      <c r="Q30" s="117">
        <v>45838</v>
      </c>
      <c r="R30" s="153">
        <v>0</v>
      </c>
      <c r="S30" s="152"/>
      <c r="T30" s="159" t="e">
        <f t="shared" si="0"/>
        <v>#DIV/0!</v>
      </c>
      <c r="U30" s="152"/>
      <c r="V30" s="161">
        <v>1</v>
      </c>
      <c r="W30" s="160"/>
      <c r="X30" s="161">
        <f t="shared" si="1"/>
        <v>0</v>
      </c>
      <c r="Y30" s="160"/>
      <c r="Z30" s="163">
        <v>0</v>
      </c>
      <c r="AA30" s="162"/>
      <c r="AB30" s="163" t="e">
        <f t="shared" si="2"/>
        <v>#DIV/0!</v>
      </c>
      <c r="AC30" s="162"/>
      <c r="AD30" s="165">
        <v>0</v>
      </c>
      <c r="AE30" s="164"/>
      <c r="AF30" s="165" t="e">
        <f t="shared" si="3"/>
        <v>#DIV/0!</v>
      </c>
      <c r="AG30" s="166"/>
      <c r="AH30" s="118" t="s">
        <v>594</v>
      </c>
    </row>
    <row r="31" spans="1:34">
      <c r="M31" s="40">
        <f>SUM(M14:M30)</f>
        <v>17</v>
      </c>
      <c r="R31" s="196">
        <f>SUM(R14:R30)</f>
        <v>6</v>
      </c>
      <c r="S31" s="40">
        <f>SUM(S14:S30)</f>
        <v>0</v>
      </c>
      <c r="V31" s="196">
        <f>SUM(V14:V30)</f>
        <v>11</v>
      </c>
      <c r="W31" s="40">
        <f>SUM(W14:W30)</f>
        <v>0</v>
      </c>
      <c r="Z31" s="40">
        <f>SUM(Z14:Z30)</f>
        <v>0</v>
      </c>
      <c r="AA31" s="40">
        <f>SUM(AA14:AA30)</f>
        <v>0</v>
      </c>
      <c r="AD31" s="40">
        <f>SUM(AD14:AD30)</f>
        <v>0</v>
      </c>
      <c r="AE31" s="40">
        <f>SUM(AE24:AE30)</f>
        <v>0</v>
      </c>
    </row>
    <row r="35" spans="24:24">
      <c r="X35" s="196">
        <f>+R31+V31+Z31+AD31</f>
        <v>17</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'D:\Users\mpajaro\Downloads\[Formato-Integracion-Plan-de-Accion-V2-1.xls]DESPLEGABLES'!#REF!</xm:f>
          </x14:formula1>
          <xm:sqref>J14:J32 H14:H32 E14:F32 B14:C32</xm:sqref>
        </x14:dataValidation>
        <x14:dataValidation type="list" allowBlank="1" showInputMessage="1" showErrorMessage="1" xr:uid="{00000000-0002-0000-0C00-000001000000}">
          <x14:formula1>
            <xm:f>'D:\Users\mpajaro\Downloads\[Formato-Integracion-Plan-de-Accion-V2-1.xls]DESPLEGABLES'!#REF!</xm:f>
          </x14:formula1>
          <xm:sqref>D31:D32</xm:sqref>
        </x14:dataValidation>
        <x14:dataValidation type="list" allowBlank="1" showInputMessage="1" showErrorMessage="1" xr:uid="{EF6662D3-263E-4E0E-B2E1-6234F7373EFA}">
          <x14:formula1>
            <xm:f>DESPLEGABLES!$F$2:$F$30</xm:f>
          </x14:formula1>
          <xm:sqref>D14:D30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8"/>
  <dimension ref="A1:AK24"/>
  <sheetViews>
    <sheetView showGridLines="0" topLeftCell="A13" zoomScale="80" zoomScaleNormal="80" workbookViewId="0">
      <selection activeCell="D14" sqref="D14"/>
    </sheetView>
  </sheetViews>
  <sheetFormatPr baseColWidth="10" defaultColWidth="11.44140625" defaultRowHeight="14.4"/>
  <cols>
    <col min="1" max="17" width="19.44140625" style="40" customWidth="1"/>
    <col min="18" max="33" width="11.44140625" style="40"/>
    <col min="34" max="34" width="18.5546875" style="40" customWidth="1"/>
    <col min="35" max="16384" width="11.44140625" style="40"/>
  </cols>
  <sheetData>
    <row r="1" spans="1:37" s="28" customFormat="1" ht="20.100000000000001" customHeight="1">
      <c r="A1" s="356"/>
      <c r="B1" s="356"/>
      <c r="C1" s="356"/>
      <c r="D1" s="377" t="s">
        <v>110</v>
      </c>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58" t="s">
        <v>400</v>
      </c>
      <c r="AG1" s="358"/>
      <c r="AH1" s="358"/>
    </row>
    <row r="2" spans="1:37" s="28" customFormat="1" ht="20.100000000000001" customHeight="1">
      <c r="A2" s="356"/>
      <c r="B2" s="356"/>
      <c r="C2" s="356"/>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58" t="s">
        <v>417</v>
      </c>
      <c r="AG2" s="358"/>
      <c r="AH2" s="358"/>
    </row>
    <row r="3" spans="1:37" s="28" customFormat="1" ht="20.100000000000001" customHeight="1">
      <c r="A3" s="356"/>
      <c r="B3" s="356"/>
      <c r="C3" s="356"/>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58" t="s">
        <v>401</v>
      </c>
      <c r="AG3" s="358"/>
      <c r="AH3" s="358"/>
    </row>
    <row r="4" spans="1:37" s="28" customFormat="1" ht="20.100000000000001" customHeight="1">
      <c r="A4" s="356"/>
      <c r="B4" s="356"/>
      <c r="C4" s="356"/>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58" t="s">
        <v>402</v>
      </c>
      <c r="AG4" s="358"/>
      <c r="AH4" s="358"/>
    </row>
    <row r="5" spans="1:37" s="52" customFormat="1" ht="32.25" customHeight="1">
      <c r="A5" s="354" t="s">
        <v>659</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36.75" customHeight="1">
      <c r="A9" s="363" t="s">
        <v>289</v>
      </c>
      <c r="B9" s="363"/>
      <c r="C9" s="463" t="s">
        <v>290</v>
      </c>
      <c r="D9" s="463"/>
      <c r="E9" s="463"/>
      <c r="F9" s="114" t="s">
        <v>38</v>
      </c>
      <c r="G9" s="363">
        <v>2025</v>
      </c>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row>
    <row r="10" spans="1:37" s="6"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7" s="6"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7" s="6"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0" t="s">
        <v>21</v>
      </c>
      <c r="U12" s="120" t="s">
        <v>13</v>
      </c>
      <c r="V12" s="120" t="s">
        <v>40</v>
      </c>
      <c r="W12" s="120" t="s">
        <v>41</v>
      </c>
      <c r="X12" s="120" t="s">
        <v>42</v>
      </c>
      <c r="Y12" s="120" t="s">
        <v>68</v>
      </c>
      <c r="Z12" s="120" t="s">
        <v>43</v>
      </c>
      <c r="AA12" s="120" t="s">
        <v>44</v>
      </c>
      <c r="AB12" s="120" t="s">
        <v>45</v>
      </c>
      <c r="AC12" s="120" t="s">
        <v>70</v>
      </c>
      <c r="AD12" s="120" t="s">
        <v>46</v>
      </c>
      <c r="AE12" s="120" t="s">
        <v>47</v>
      </c>
      <c r="AF12" s="120" t="s">
        <v>48</v>
      </c>
      <c r="AG12" s="120" t="s">
        <v>71</v>
      </c>
      <c r="AH12" s="353"/>
    </row>
    <row r="13" spans="1:37" ht="146.4" customHeight="1">
      <c r="A13" s="123" t="s">
        <v>50</v>
      </c>
      <c r="B13" s="133" t="s">
        <v>53</v>
      </c>
      <c r="C13" s="133" t="s">
        <v>49</v>
      </c>
      <c r="D13" s="133" t="s">
        <v>51</v>
      </c>
      <c r="E13" s="133" t="s">
        <v>52</v>
      </c>
      <c r="F13" s="133" t="s">
        <v>58</v>
      </c>
      <c r="G13" s="133" t="s">
        <v>133</v>
      </c>
      <c r="H13" s="133" t="s">
        <v>59</v>
      </c>
      <c r="I13" s="133" t="s">
        <v>63</v>
      </c>
      <c r="J13" s="133" t="s">
        <v>61</v>
      </c>
      <c r="K13" s="133" t="s">
        <v>65</v>
      </c>
      <c r="L13" s="133" t="s">
        <v>64</v>
      </c>
      <c r="M13" s="133" t="s">
        <v>22</v>
      </c>
      <c r="N13" s="133" t="s">
        <v>23</v>
      </c>
      <c r="O13" s="133" t="s">
        <v>24</v>
      </c>
      <c r="P13" s="133" t="s">
        <v>25</v>
      </c>
      <c r="Q13" s="133" t="s">
        <v>26</v>
      </c>
      <c r="R13" s="134" t="s">
        <v>28</v>
      </c>
      <c r="S13" s="134" t="s">
        <v>29</v>
      </c>
      <c r="T13" s="134" t="s">
        <v>30</v>
      </c>
      <c r="U13" s="134" t="s">
        <v>27</v>
      </c>
      <c r="V13" s="134" t="s">
        <v>31</v>
      </c>
      <c r="W13" s="134" t="s">
        <v>32</v>
      </c>
      <c r="X13" s="134" t="s">
        <v>30</v>
      </c>
      <c r="Y13" s="134" t="s">
        <v>69</v>
      </c>
      <c r="Z13" s="134" t="s">
        <v>33</v>
      </c>
      <c r="AA13" s="134" t="s">
        <v>34</v>
      </c>
      <c r="AB13" s="134" t="s">
        <v>30</v>
      </c>
      <c r="AC13" s="134" t="s">
        <v>73</v>
      </c>
      <c r="AD13" s="134" t="s">
        <v>35</v>
      </c>
      <c r="AE13" s="134" t="s">
        <v>36</v>
      </c>
      <c r="AF13" s="134" t="s">
        <v>30</v>
      </c>
      <c r="AG13" s="134" t="s">
        <v>72</v>
      </c>
      <c r="AH13" s="134" t="s">
        <v>74</v>
      </c>
    </row>
    <row r="14" spans="1:37" s="98" customFormat="1" ht="48">
      <c r="A14" s="123" t="s">
        <v>582</v>
      </c>
      <c r="B14" s="116" t="s">
        <v>486</v>
      </c>
      <c r="C14" s="116" t="s">
        <v>583</v>
      </c>
      <c r="D14" s="125" t="s">
        <v>832</v>
      </c>
      <c r="E14" s="116" t="s">
        <v>584</v>
      </c>
      <c r="F14" s="116" t="s">
        <v>585</v>
      </c>
      <c r="G14" s="116" t="s">
        <v>586</v>
      </c>
      <c r="H14" s="116" t="s">
        <v>660</v>
      </c>
      <c r="I14" s="116" t="s">
        <v>661</v>
      </c>
      <c r="J14" s="129" t="s">
        <v>589</v>
      </c>
      <c r="K14" s="116" t="s">
        <v>662</v>
      </c>
      <c r="L14" s="116" t="s">
        <v>663</v>
      </c>
      <c r="M14" s="137">
        <v>1</v>
      </c>
      <c r="N14" s="116" t="s">
        <v>664</v>
      </c>
      <c r="O14" s="116" t="s">
        <v>593</v>
      </c>
      <c r="P14" s="117">
        <v>45658</v>
      </c>
      <c r="Q14" s="117">
        <v>46022</v>
      </c>
      <c r="R14" s="153">
        <v>0.25</v>
      </c>
      <c r="S14" s="154"/>
      <c r="T14" s="153">
        <f>S14/R14</f>
        <v>0</v>
      </c>
      <c r="U14" s="154"/>
      <c r="V14" s="156">
        <v>0.25</v>
      </c>
      <c r="W14" s="155"/>
      <c r="X14" s="156">
        <f>W14/V14</f>
        <v>0</v>
      </c>
      <c r="Y14" s="155"/>
      <c r="Z14" s="158">
        <v>0.25</v>
      </c>
      <c r="AA14" s="157"/>
      <c r="AB14" s="158">
        <f>AA14/Z14</f>
        <v>0</v>
      </c>
      <c r="AC14" s="157"/>
      <c r="AD14" s="128">
        <v>0.25</v>
      </c>
      <c r="AE14" s="127"/>
      <c r="AF14" s="128">
        <f>AE14/AD14</f>
        <v>0</v>
      </c>
      <c r="AG14" s="127"/>
      <c r="AH14" s="118" t="s">
        <v>594</v>
      </c>
    </row>
    <row r="15" spans="1:37" s="57" customFormat="1" ht="48">
      <c r="A15" s="123" t="s">
        <v>582</v>
      </c>
      <c r="B15" s="116" t="s">
        <v>486</v>
      </c>
      <c r="C15" s="116" t="s">
        <v>583</v>
      </c>
      <c r="D15" s="125" t="s">
        <v>832</v>
      </c>
      <c r="E15" s="116" t="s">
        <v>584</v>
      </c>
      <c r="F15" s="116" t="s">
        <v>585</v>
      </c>
      <c r="G15" s="116" t="s">
        <v>586</v>
      </c>
      <c r="H15" s="116" t="s">
        <v>660</v>
      </c>
      <c r="I15" s="116" t="s">
        <v>665</v>
      </c>
      <c r="J15" s="129" t="s">
        <v>589</v>
      </c>
      <c r="K15" s="116" t="s">
        <v>666</v>
      </c>
      <c r="L15" s="116" t="s">
        <v>667</v>
      </c>
      <c r="M15" s="137">
        <v>1</v>
      </c>
      <c r="N15" s="116" t="s">
        <v>668</v>
      </c>
      <c r="O15" s="116" t="s">
        <v>593</v>
      </c>
      <c r="P15" s="117">
        <v>45658</v>
      </c>
      <c r="Q15" s="117">
        <v>45838</v>
      </c>
      <c r="R15" s="153">
        <v>0.5</v>
      </c>
      <c r="S15" s="154"/>
      <c r="T15" s="153">
        <f t="shared" ref="T15:T19" si="0">S15/R15</f>
        <v>0</v>
      </c>
      <c r="U15" s="154"/>
      <c r="V15" s="156">
        <v>0.5</v>
      </c>
      <c r="W15" s="155"/>
      <c r="X15" s="156">
        <f t="shared" ref="X15:X19" si="1">W15/V15</f>
        <v>0</v>
      </c>
      <c r="Y15" s="155"/>
      <c r="Z15" s="158">
        <v>0</v>
      </c>
      <c r="AA15" s="157"/>
      <c r="AB15" s="158" t="e">
        <f t="shared" ref="AB15:AB19" si="2">AA15/Z15</f>
        <v>#DIV/0!</v>
      </c>
      <c r="AC15" s="157"/>
      <c r="AD15" s="128">
        <v>0</v>
      </c>
      <c r="AE15" s="127"/>
      <c r="AF15" s="128" t="e">
        <f t="shared" ref="AF15:AF19" si="3">AE15/AD15</f>
        <v>#DIV/0!</v>
      </c>
      <c r="AG15" s="127"/>
      <c r="AH15" s="118" t="s">
        <v>594</v>
      </c>
    </row>
    <row r="16" spans="1:37" s="98" customFormat="1" ht="48">
      <c r="A16" s="123" t="s">
        <v>582</v>
      </c>
      <c r="B16" s="116" t="s">
        <v>486</v>
      </c>
      <c r="C16" s="116" t="s">
        <v>583</v>
      </c>
      <c r="D16" s="125" t="s">
        <v>832</v>
      </c>
      <c r="E16" s="116" t="s">
        <v>584</v>
      </c>
      <c r="F16" s="116" t="s">
        <v>585</v>
      </c>
      <c r="G16" s="116" t="s">
        <v>586</v>
      </c>
      <c r="H16" s="116" t="s">
        <v>660</v>
      </c>
      <c r="I16" s="116" t="s">
        <v>669</v>
      </c>
      <c r="J16" s="129" t="s">
        <v>589</v>
      </c>
      <c r="K16" s="116" t="s">
        <v>670</v>
      </c>
      <c r="L16" s="116" t="s">
        <v>671</v>
      </c>
      <c r="M16" s="137">
        <v>1</v>
      </c>
      <c r="N16" s="116" t="s">
        <v>672</v>
      </c>
      <c r="O16" s="116" t="s">
        <v>593</v>
      </c>
      <c r="P16" s="117">
        <v>45748</v>
      </c>
      <c r="Q16" s="117">
        <v>45930</v>
      </c>
      <c r="R16" s="153">
        <v>0</v>
      </c>
      <c r="S16" s="154"/>
      <c r="T16" s="153" t="e">
        <f t="shared" si="0"/>
        <v>#DIV/0!</v>
      </c>
      <c r="U16" s="154"/>
      <c r="V16" s="156">
        <v>0.5</v>
      </c>
      <c r="W16" s="155"/>
      <c r="X16" s="156">
        <f t="shared" si="1"/>
        <v>0</v>
      </c>
      <c r="Y16" s="155"/>
      <c r="Z16" s="158">
        <v>0.5</v>
      </c>
      <c r="AA16" s="157"/>
      <c r="AB16" s="158">
        <f t="shared" si="2"/>
        <v>0</v>
      </c>
      <c r="AC16" s="157"/>
      <c r="AD16" s="128">
        <v>0</v>
      </c>
      <c r="AE16" s="127"/>
      <c r="AF16" s="128" t="e">
        <f t="shared" si="3"/>
        <v>#DIV/0!</v>
      </c>
      <c r="AG16" s="127"/>
      <c r="AH16" s="118" t="s">
        <v>594</v>
      </c>
    </row>
    <row r="17" spans="1:34" s="98" customFormat="1" ht="48">
      <c r="A17" s="123" t="s">
        <v>50</v>
      </c>
      <c r="B17" s="116" t="s">
        <v>486</v>
      </c>
      <c r="C17" s="116" t="s">
        <v>583</v>
      </c>
      <c r="D17" s="125" t="s">
        <v>832</v>
      </c>
      <c r="E17" s="116" t="s">
        <v>584</v>
      </c>
      <c r="F17" s="116" t="s">
        <v>585</v>
      </c>
      <c r="G17" s="116" t="s">
        <v>586</v>
      </c>
      <c r="H17" s="116" t="s">
        <v>660</v>
      </c>
      <c r="I17" s="116" t="s">
        <v>673</v>
      </c>
      <c r="J17" s="129" t="s">
        <v>589</v>
      </c>
      <c r="K17" s="116" t="s">
        <v>674</v>
      </c>
      <c r="L17" s="116" t="s">
        <v>675</v>
      </c>
      <c r="M17" s="137">
        <v>1</v>
      </c>
      <c r="N17" s="116" t="s">
        <v>676</v>
      </c>
      <c r="O17" s="116" t="s">
        <v>593</v>
      </c>
      <c r="P17" s="117">
        <v>45658</v>
      </c>
      <c r="Q17" s="117">
        <v>46022</v>
      </c>
      <c r="R17" s="153">
        <v>0.25</v>
      </c>
      <c r="S17" s="154"/>
      <c r="T17" s="153">
        <f t="shared" si="0"/>
        <v>0</v>
      </c>
      <c r="U17" s="154"/>
      <c r="V17" s="156">
        <v>0.25</v>
      </c>
      <c r="W17" s="155"/>
      <c r="X17" s="156">
        <f t="shared" si="1"/>
        <v>0</v>
      </c>
      <c r="Y17" s="155"/>
      <c r="Z17" s="158">
        <v>0.25</v>
      </c>
      <c r="AA17" s="157"/>
      <c r="AB17" s="158">
        <f t="shared" si="2"/>
        <v>0</v>
      </c>
      <c r="AC17" s="157"/>
      <c r="AD17" s="128">
        <v>0.25</v>
      </c>
      <c r="AE17" s="127"/>
      <c r="AF17" s="128">
        <f t="shared" si="3"/>
        <v>0</v>
      </c>
      <c r="AG17" s="127"/>
      <c r="AH17" s="118" t="s">
        <v>594</v>
      </c>
    </row>
    <row r="18" spans="1:34" s="98" customFormat="1" ht="51">
      <c r="A18" s="123" t="s">
        <v>50</v>
      </c>
      <c r="B18" s="116" t="s">
        <v>486</v>
      </c>
      <c r="C18" s="116" t="s">
        <v>583</v>
      </c>
      <c r="D18" s="125" t="s">
        <v>832</v>
      </c>
      <c r="E18" s="116" t="s">
        <v>584</v>
      </c>
      <c r="F18" s="116" t="s">
        <v>585</v>
      </c>
      <c r="G18" s="116" t="s">
        <v>586</v>
      </c>
      <c r="H18" s="116" t="s">
        <v>660</v>
      </c>
      <c r="I18" s="116" t="s">
        <v>677</v>
      </c>
      <c r="J18" s="129" t="s">
        <v>589</v>
      </c>
      <c r="K18" s="116" t="s">
        <v>678</v>
      </c>
      <c r="L18" s="116" t="s">
        <v>679</v>
      </c>
      <c r="M18" s="137">
        <v>1</v>
      </c>
      <c r="N18" s="116" t="s">
        <v>680</v>
      </c>
      <c r="O18" s="116" t="s">
        <v>593</v>
      </c>
      <c r="P18" s="117">
        <v>45839</v>
      </c>
      <c r="Q18" s="117">
        <v>46022</v>
      </c>
      <c r="R18" s="153">
        <v>0</v>
      </c>
      <c r="S18" s="154"/>
      <c r="T18" s="153" t="e">
        <f t="shared" si="0"/>
        <v>#DIV/0!</v>
      </c>
      <c r="U18" s="154"/>
      <c r="V18" s="156">
        <v>0</v>
      </c>
      <c r="W18" s="155"/>
      <c r="X18" s="156" t="e">
        <f t="shared" si="1"/>
        <v>#DIV/0!</v>
      </c>
      <c r="Y18" s="155"/>
      <c r="Z18" s="158">
        <v>0.5</v>
      </c>
      <c r="AA18" s="157"/>
      <c r="AB18" s="158">
        <f t="shared" si="2"/>
        <v>0</v>
      </c>
      <c r="AC18" s="157"/>
      <c r="AD18" s="128">
        <v>0.5</v>
      </c>
      <c r="AE18" s="127"/>
      <c r="AF18" s="128">
        <f t="shared" si="3"/>
        <v>0</v>
      </c>
      <c r="AG18" s="127"/>
      <c r="AH18" s="118" t="s">
        <v>594</v>
      </c>
    </row>
    <row r="19" spans="1:34" s="57" customFormat="1" ht="48">
      <c r="A19" s="123" t="s">
        <v>50</v>
      </c>
      <c r="B19" s="116" t="s">
        <v>486</v>
      </c>
      <c r="C19" s="116" t="s">
        <v>583</v>
      </c>
      <c r="D19" s="125" t="s">
        <v>832</v>
      </c>
      <c r="E19" s="116" t="s">
        <v>584</v>
      </c>
      <c r="F19" s="116" t="s">
        <v>585</v>
      </c>
      <c r="G19" s="116" t="s">
        <v>586</v>
      </c>
      <c r="H19" s="116" t="s">
        <v>660</v>
      </c>
      <c r="I19" s="116" t="s">
        <v>681</v>
      </c>
      <c r="J19" s="129" t="s">
        <v>589</v>
      </c>
      <c r="K19" s="116" t="s">
        <v>682</v>
      </c>
      <c r="L19" s="116" t="s">
        <v>683</v>
      </c>
      <c r="M19" s="137">
        <v>1</v>
      </c>
      <c r="N19" s="116" t="s">
        <v>684</v>
      </c>
      <c r="O19" s="116" t="s">
        <v>593</v>
      </c>
      <c r="P19" s="117">
        <v>45658</v>
      </c>
      <c r="Q19" s="117">
        <v>46022</v>
      </c>
      <c r="R19" s="153">
        <v>0.25</v>
      </c>
      <c r="S19" s="154"/>
      <c r="T19" s="153">
        <f t="shared" si="0"/>
        <v>0</v>
      </c>
      <c r="U19" s="154"/>
      <c r="V19" s="156">
        <v>0.25</v>
      </c>
      <c r="W19" s="155"/>
      <c r="X19" s="156">
        <f t="shared" si="1"/>
        <v>0</v>
      </c>
      <c r="Y19" s="155"/>
      <c r="Z19" s="158">
        <v>0.25</v>
      </c>
      <c r="AA19" s="157"/>
      <c r="AB19" s="158">
        <f t="shared" si="2"/>
        <v>0</v>
      </c>
      <c r="AC19" s="157"/>
      <c r="AD19" s="128">
        <v>0.25</v>
      </c>
      <c r="AE19" s="127"/>
      <c r="AF19" s="128">
        <f t="shared" si="3"/>
        <v>0</v>
      </c>
      <c r="AG19" s="127"/>
      <c r="AH19" s="118" t="s">
        <v>594</v>
      </c>
    </row>
    <row r="20" spans="1:34">
      <c r="M20" s="196">
        <f>SUM(M14:M19)</f>
        <v>6</v>
      </c>
      <c r="R20" s="40">
        <f>SUM(R14:R19)</f>
        <v>1.25</v>
      </c>
      <c r="S20" s="40">
        <f>SUM(S14:S19)</f>
        <v>0</v>
      </c>
      <c r="V20" s="196">
        <f>SUM(V14:V19)</f>
        <v>1.75</v>
      </c>
      <c r="W20" s="40" t="e">
        <f>SUM(#REF!)</f>
        <v>#REF!</v>
      </c>
      <c r="Z20" s="40">
        <f>SUM(Z14:Z19)</f>
        <v>1.75</v>
      </c>
      <c r="AA20" s="40" t="e">
        <f>SUM(#REF!)</f>
        <v>#REF!</v>
      </c>
      <c r="AD20" s="40">
        <f>SUM(AD14:AD19)</f>
        <v>1.25</v>
      </c>
      <c r="AE20" s="40">
        <f>SUM(AE14:AE19)</f>
        <v>0</v>
      </c>
    </row>
    <row r="24" spans="1:34">
      <c r="X24" s="196">
        <f>+R20+V20+Z20+AD20</f>
        <v>6</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'D:\Users\mpajaro\Downloads\[Formato-Integracion-Plan-de-Accion-V2-1.xls]DESPLEGABLES'!#REF!</xm:f>
          </x14:formula1>
          <xm:sqref>J14:J20 H14:H20 B14:C20 E14:F20 D20</xm:sqref>
        </x14:dataValidation>
        <x14:dataValidation type="list" allowBlank="1" showInputMessage="1" showErrorMessage="1" xr:uid="{C35BF45E-683B-45BD-930F-6BC3CD5C4CAF}">
          <x14:formula1>
            <xm:f>DESPLEGABLES!$F$2:$F$30</xm:f>
          </x14:formula1>
          <xm:sqref>D14:D19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dimension ref="A1:AK33"/>
  <sheetViews>
    <sheetView topLeftCell="A3" zoomScale="90" zoomScaleNormal="90" workbookViewId="0">
      <selection activeCell="D31" sqref="D31"/>
    </sheetView>
  </sheetViews>
  <sheetFormatPr baseColWidth="10" defaultColWidth="11.44140625" defaultRowHeight="14.4"/>
  <cols>
    <col min="1" max="17" width="19.44140625" style="40" customWidth="1"/>
    <col min="18" max="19" width="11.44140625" style="40"/>
    <col min="20" max="20" width="11.44140625" style="53"/>
    <col min="21" max="23" width="11.44140625" style="40"/>
    <col min="24" max="24" width="11.44140625" style="53"/>
    <col min="25" max="27" width="11.44140625" style="40"/>
    <col min="28" max="28" width="11.44140625" style="53"/>
    <col min="29" max="31" width="11.44140625" style="40"/>
    <col min="32" max="32" width="11.44140625" style="53"/>
    <col min="33" max="33" width="11.44140625" style="40"/>
    <col min="34" max="34" width="18.5546875" style="40" customWidth="1"/>
    <col min="35" max="16384" width="11.44140625" style="40"/>
  </cols>
  <sheetData>
    <row r="1" spans="1:37" s="28" customFormat="1" ht="20.100000000000001" customHeight="1">
      <c r="A1" s="356"/>
      <c r="B1" s="356"/>
      <c r="C1" s="356"/>
      <c r="D1" s="377" t="s">
        <v>110</v>
      </c>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58" t="s">
        <v>400</v>
      </c>
      <c r="AG1" s="358"/>
      <c r="AH1" s="358"/>
    </row>
    <row r="2" spans="1:37" s="28" customFormat="1" ht="20.100000000000001" customHeight="1">
      <c r="A2" s="356"/>
      <c r="B2" s="356"/>
      <c r="C2" s="356"/>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58" t="s">
        <v>417</v>
      </c>
      <c r="AG2" s="358"/>
      <c r="AH2" s="358"/>
    </row>
    <row r="3" spans="1:37" s="28" customFormat="1" ht="20.100000000000001" customHeight="1">
      <c r="A3" s="356"/>
      <c r="B3" s="356"/>
      <c r="C3" s="356"/>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58" t="s">
        <v>401</v>
      </c>
      <c r="AG3" s="358"/>
      <c r="AH3" s="358"/>
    </row>
    <row r="4" spans="1:37" s="28" customFormat="1" ht="20.100000000000001" customHeight="1">
      <c r="A4" s="356"/>
      <c r="B4" s="356"/>
      <c r="C4" s="356"/>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58" t="s">
        <v>402</v>
      </c>
      <c r="AG4" s="358"/>
      <c r="AH4" s="358"/>
    </row>
    <row r="5" spans="1:37" s="52" customFormat="1" ht="32.25" customHeight="1">
      <c r="A5" s="354" t="s">
        <v>142</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47.25" customHeight="1">
      <c r="A9" s="363" t="s">
        <v>289</v>
      </c>
      <c r="B9" s="363"/>
      <c r="C9" s="463" t="s">
        <v>290</v>
      </c>
      <c r="D9" s="463"/>
      <c r="E9" s="463"/>
      <c r="F9" s="114" t="s">
        <v>38</v>
      </c>
      <c r="G9" s="363">
        <v>2025</v>
      </c>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row>
    <row r="10" spans="1:37" s="6"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7" s="6"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7" s="6" customFormat="1" ht="52.5" customHeight="1">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1" t="s">
        <v>21</v>
      </c>
      <c r="U12" s="120" t="s">
        <v>13</v>
      </c>
      <c r="V12" s="120" t="s">
        <v>40</v>
      </c>
      <c r="W12" s="120" t="s">
        <v>41</v>
      </c>
      <c r="X12" s="121" t="s">
        <v>42</v>
      </c>
      <c r="Y12" s="120" t="s">
        <v>68</v>
      </c>
      <c r="Z12" s="120" t="s">
        <v>43</v>
      </c>
      <c r="AA12" s="120" t="s">
        <v>44</v>
      </c>
      <c r="AB12" s="121" t="s">
        <v>45</v>
      </c>
      <c r="AC12" s="120" t="s">
        <v>70</v>
      </c>
      <c r="AD12" s="120" t="s">
        <v>46</v>
      </c>
      <c r="AE12" s="120" t="s">
        <v>47</v>
      </c>
      <c r="AF12" s="121" t="s">
        <v>48</v>
      </c>
      <c r="AG12" s="120" t="s">
        <v>71</v>
      </c>
      <c r="AH12" s="353"/>
    </row>
    <row r="13" spans="1:37" ht="120.75" customHeight="1">
      <c r="A13" s="123" t="s">
        <v>50</v>
      </c>
      <c r="B13" s="133" t="s">
        <v>53</v>
      </c>
      <c r="C13" s="133" t="s">
        <v>49</v>
      </c>
      <c r="D13" s="133" t="s">
        <v>51</v>
      </c>
      <c r="E13" s="133" t="s">
        <v>52</v>
      </c>
      <c r="F13" s="133" t="s">
        <v>58</v>
      </c>
      <c r="G13" s="133" t="s">
        <v>133</v>
      </c>
      <c r="H13" s="133" t="s">
        <v>59</v>
      </c>
      <c r="I13" s="133" t="s">
        <v>63</v>
      </c>
      <c r="J13" s="133" t="s">
        <v>61</v>
      </c>
      <c r="K13" s="133" t="s">
        <v>65</v>
      </c>
      <c r="L13" s="133" t="s">
        <v>64</v>
      </c>
      <c r="M13" s="133" t="s">
        <v>22</v>
      </c>
      <c r="N13" s="133" t="s">
        <v>23</v>
      </c>
      <c r="O13" s="133" t="s">
        <v>24</v>
      </c>
      <c r="P13" s="133" t="s">
        <v>25</v>
      </c>
      <c r="Q13" s="133" t="s">
        <v>26</v>
      </c>
      <c r="R13" s="134" t="s">
        <v>28</v>
      </c>
      <c r="S13" s="134" t="s">
        <v>29</v>
      </c>
      <c r="T13" s="135" t="s">
        <v>30</v>
      </c>
      <c r="U13" s="134" t="s">
        <v>27</v>
      </c>
      <c r="V13" s="134" t="s">
        <v>31</v>
      </c>
      <c r="W13" s="134" t="s">
        <v>32</v>
      </c>
      <c r="X13" s="135" t="s">
        <v>30</v>
      </c>
      <c r="Y13" s="134" t="s">
        <v>69</v>
      </c>
      <c r="Z13" s="134" t="s">
        <v>33</v>
      </c>
      <c r="AA13" s="134" t="s">
        <v>34</v>
      </c>
      <c r="AB13" s="135" t="s">
        <v>30</v>
      </c>
      <c r="AC13" s="134" t="s">
        <v>73</v>
      </c>
      <c r="AD13" s="134" t="s">
        <v>35</v>
      </c>
      <c r="AE13" s="134" t="s">
        <v>36</v>
      </c>
      <c r="AF13" s="135" t="s">
        <v>30</v>
      </c>
      <c r="AG13" s="134" t="s">
        <v>72</v>
      </c>
      <c r="AH13" s="134" t="s">
        <v>74</v>
      </c>
    </row>
    <row r="14" spans="1:37" s="57" customFormat="1" ht="91.8">
      <c r="A14" s="123" t="s">
        <v>582</v>
      </c>
      <c r="B14" s="116" t="s">
        <v>486</v>
      </c>
      <c r="C14" s="116" t="s">
        <v>685</v>
      </c>
      <c r="D14" s="125" t="s">
        <v>832</v>
      </c>
      <c r="E14" s="116" t="s">
        <v>584</v>
      </c>
      <c r="F14" s="116" t="s">
        <v>585</v>
      </c>
      <c r="G14" s="116" t="s">
        <v>586</v>
      </c>
      <c r="H14" s="116" t="s">
        <v>660</v>
      </c>
      <c r="I14" s="116" t="s">
        <v>686</v>
      </c>
      <c r="J14" s="116" t="s">
        <v>589</v>
      </c>
      <c r="K14" s="116" t="s">
        <v>687</v>
      </c>
      <c r="L14" s="116" t="s">
        <v>688</v>
      </c>
      <c r="M14" s="195">
        <v>1</v>
      </c>
      <c r="N14" s="116" t="s">
        <v>689</v>
      </c>
      <c r="O14" s="116" t="s">
        <v>593</v>
      </c>
      <c r="P14" s="117">
        <v>45658</v>
      </c>
      <c r="Q14" s="117">
        <v>45747</v>
      </c>
      <c r="R14" s="153">
        <v>1</v>
      </c>
      <c r="S14" s="154"/>
      <c r="T14" s="153">
        <f>S14/R14</f>
        <v>0</v>
      </c>
      <c r="U14" s="154"/>
      <c r="V14" s="156">
        <v>0</v>
      </c>
      <c r="W14" s="155"/>
      <c r="X14" s="156" t="e">
        <f>W14/V14</f>
        <v>#DIV/0!</v>
      </c>
      <c r="Y14" s="155"/>
      <c r="Z14" s="158">
        <v>0</v>
      </c>
      <c r="AA14" s="157"/>
      <c r="AB14" s="158" t="e">
        <f>AA14/Z14</f>
        <v>#DIV/0!</v>
      </c>
      <c r="AC14" s="157"/>
      <c r="AD14" s="128">
        <v>0</v>
      </c>
      <c r="AE14" s="127"/>
      <c r="AF14" s="128" t="e">
        <f t="shared" ref="AF14:AF27" si="0">AE14/AD14</f>
        <v>#DIV/0!</v>
      </c>
      <c r="AG14" s="127"/>
      <c r="AH14" s="118" t="s">
        <v>594</v>
      </c>
    </row>
    <row r="15" spans="1:37" s="57" customFormat="1" ht="71.400000000000006">
      <c r="A15" s="123" t="s">
        <v>582</v>
      </c>
      <c r="B15" s="116" t="s">
        <v>486</v>
      </c>
      <c r="C15" s="116" t="s">
        <v>685</v>
      </c>
      <c r="D15" s="125" t="s">
        <v>832</v>
      </c>
      <c r="E15" s="116" t="s">
        <v>584</v>
      </c>
      <c r="F15" s="116" t="s">
        <v>585</v>
      </c>
      <c r="G15" s="116" t="s">
        <v>586</v>
      </c>
      <c r="H15" s="116" t="s">
        <v>660</v>
      </c>
      <c r="I15" s="116" t="s">
        <v>690</v>
      </c>
      <c r="J15" s="116" t="s">
        <v>589</v>
      </c>
      <c r="K15" s="116" t="s">
        <v>691</v>
      </c>
      <c r="L15" s="116" t="s">
        <v>692</v>
      </c>
      <c r="M15" s="195">
        <v>1</v>
      </c>
      <c r="N15" s="116" t="s">
        <v>693</v>
      </c>
      <c r="O15" s="116" t="s">
        <v>593</v>
      </c>
      <c r="P15" s="117">
        <v>45658</v>
      </c>
      <c r="Q15" s="117">
        <v>45747</v>
      </c>
      <c r="R15" s="153">
        <v>1</v>
      </c>
      <c r="S15" s="154"/>
      <c r="T15" s="153">
        <f t="shared" ref="T15:T27" si="1">S15/R15</f>
        <v>0</v>
      </c>
      <c r="U15" s="154"/>
      <c r="V15" s="156">
        <v>0</v>
      </c>
      <c r="W15" s="155"/>
      <c r="X15" s="156" t="e">
        <f t="shared" ref="X15:X27" si="2">W15/V15</f>
        <v>#DIV/0!</v>
      </c>
      <c r="Y15" s="155"/>
      <c r="Z15" s="158">
        <v>0</v>
      </c>
      <c r="AA15" s="157"/>
      <c r="AB15" s="158" t="e">
        <f t="shared" ref="AB15:AB27" si="3">AA15/Z15</f>
        <v>#DIV/0!</v>
      </c>
      <c r="AC15" s="157"/>
      <c r="AD15" s="128">
        <v>0</v>
      </c>
      <c r="AE15" s="127"/>
      <c r="AF15" s="128" t="e">
        <f t="shared" si="0"/>
        <v>#DIV/0!</v>
      </c>
      <c r="AG15" s="127"/>
      <c r="AH15" s="118" t="s">
        <v>594</v>
      </c>
    </row>
    <row r="16" spans="1:37" s="64" customFormat="1" ht="81.599999999999994">
      <c r="A16" s="123" t="s">
        <v>582</v>
      </c>
      <c r="B16" s="116" t="s">
        <v>486</v>
      </c>
      <c r="C16" s="116" t="s">
        <v>685</v>
      </c>
      <c r="D16" s="125" t="s">
        <v>832</v>
      </c>
      <c r="E16" s="116" t="s">
        <v>584</v>
      </c>
      <c r="F16" s="116" t="s">
        <v>585</v>
      </c>
      <c r="G16" s="116" t="s">
        <v>586</v>
      </c>
      <c r="H16" s="116" t="s">
        <v>660</v>
      </c>
      <c r="I16" s="116" t="s">
        <v>694</v>
      </c>
      <c r="J16" s="116" t="s">
        <v>589</v>
      </c>
      <c r="K16" s="116" t="s">
        <v>695</v>
      </c>
      <c r="L16" s="116" t="s">
        <v>696</v>
      </c>
      <c r="M16" s="195">
        <v>1</v>
      </c>
      <c r="N16" s="116" t="s">
        <v>697</v>
      </c>
      <c r="O16" s="116" t="s">
        <v>593</v>
      </c>
      <c r="P16" s="117">
        <v>45748</v>
      </c>
      <c r="Q16" s="117">
        <v>45838</v>
      </c>
      <c r="R16" s="153">
        <v>0</v>
      </c>
      <c r="S16" s="154"/>
      <c r="T16" s="153" t="e">
        <f t="shared" si="1"/>
        <v>#DIV/0!</v>
      </c>
      <c r="U16" s="154"/>
      <c r="V16" s="156">
        <v>1</v>
      </c>
      <c r="W16" s="155"/>
      <c r="X16" s="156">
        <f t="shared" si="2"/>
        <v>0</v>
      </c>
      <c r="Y16" s="155"/>
      <c r="Z16" s="158">
        <v>0</v>
      </c>
      <c r="AA16" s="157"/>
      <c r="AB16" s="158" t="e">
        <f t="shared" si="3"/>
        <v>#DIV/0!</v>
      </c>
      <c r="AC16" s="157"/>
      <c r="AD16" s="128">
        <v>0</v>
      </c>
      <c r="AE16" s="127"/>
      <c r="AF16" s="128" t="e">
        <f t="shared" si="0"/>
        <v>#DIV/0!</v>
      </c>
      <c r="AG16" s="127"/>
      <c r="AH16" s="118" t="s">
        <v>594</v>
      </c>
    </row>
    <row r="17" spans="1:34" s="57" customFormat="1" ht="61.2">
      <c r="A17" s="123" t="s">
        <v>582</v>
      </c>
      <c r="B17" s="116" t="s">
        <v>486</v>
      </c>
      <c r="C17" s="116" t="s">
        <v>685</v>
      </c>
      <c r="D17" s="125" t="s">
        <v>832</v>
      </c>
      <c r="E17" s="116" t="s">
        <v>584</v>
      </c>
      <c r="F17" s="116" t="s">
        <v>585</v>
      </c>
      <c r="G17" s="116" t="s">
        <v>586</v>
      </c>
      <c r="H17" s="116" t="s">
        <v>660</v>
      </c>
      <c r="I17" s="116" t="s">
        <v>698</v>
      </c>
      <c r="J17" s="116" t="s">
        <v>589</v>
      </c>
      <c r="K17" s="116" t="s">
        <v>699</v>
      </c>
      <c r="L17" s="116" t="s">
        <v>700</v>
      </c>
      <c r="M17" s="195">
        <v>1</v>
      </c>
      <c r="N17" s="116" t="s">
        <v>701</v>
      </c>
      <c r="O17" s="116" t="s">
        <v>593</v>
      </c>
      <c r="P17" s="117">
        <v>45748</v>
      </c>
      <c r="Q17" s="117">
        <v>45838</v>
      </c>
      <c r="R17" s="153">
        <v>0</v>
      </c>
      <c r="S17" s="154"/>
      <c r="T17" s="153" t="e">
        <f t="shared" si="1"/>
        <v>#DIV/0!</v>
      </c>
      <c r="U17" s="154"/>
      <c r="V17" s="156">
        <v>1</v>
      </c>
      <c r="W17" s="155"/>
      <c r="X17" s="156">
        <f t="shared" si="2"/>
        <v>0</v>
      </c>
      <c r="Y17" s="155"/>
      <c r="Z17" s="158">
        <v>0</v>
      </c>
      <c r="AA17" s="157"/>
      <c r="AB17" s="158" t="e">
        <f t="shared" si="3"/>
        <v>#DIV/0!</v>
      </c>
      <c r="AC17" s="157"/>
      <c r="AD17" s="128">
        <v>0</v>
      </c>
      <c r="AE17" s="127"/>
      <c r="AF17" s="128" t="e">
        <f t="shared" si="0"/>
        <v>#DIV/0!</v>
      </c>
      <c r="AG17" s="127"/>
      <c r="AH17" s="118" t="s">
        <v>594</v>
      </c>
    </row>
    <row r="18" spans="1:34" s="57" customFormat="1" ht="61.2">
      <c r="A18" s="123" t="s">
        <v>582</v>
      </c>
      <c r="B18" s="116" t="s">
        <v>486</v>
      </c>
      <c r="C18" s="116" t="s">
        <v>685</v>
      </c>
      <c r="D18" s="125" t="s">
        <v>832</v>
      </c>
      <c r="E18" s="116" t="s">
        <v>584</v>
      </c>
      <c r="F18" s="116" t="s">
        <v>585</v>
      </c>
      <c r="G18" s="116" t="s">
        <v>586</v>
      </c>
      <c r="H18" s="116" t="s">
        <v>660</v>
      </c>
      <c r="I18" s="116" t="s">
        <v>702</v>
      </c>
      <c r="J18" s="116" t="s">
        <v>589</v>
      </c>
      <c r="K18" s="116" t="s">
        <v>703</v>
      </c>
      <c r="L18" s="116" t="s">
        <v>704</v>
      </c>
      <c r="M18" s="195">
        <v>1</v>
      </c>
      <c r="N18" s="116" t="s">
        <v>705</v>
      </c>
      <c r="O18" s="116" t="s">
        <v>593</v>
      </c>
      <c r="P18" s="117">
        <v>45839</v>
      </c>
      <c r="Q18" s="117">
        <v>45930</v>
      </c>
      <c r="R18" s="153">
        <v>0</v>
      </c>
      <c r="S18" s="154"/>
      <c r="T18" s="153" t="e">
        <f t="shared" si="1"/>
        <v>#DIV/0!</v>
      </c>
      <c r="U18" s="154"/>
      <c r="V18" s="156">
        <v>0</v>
      </c>
      <c r="W18" s="155"/>
      <c r="X18" s="156" t="e">
        <f t="shared" si="2"/>
        <v>#DIV/0!</v>
      </c>
      <c r="Y18" s="155"/>
      <c r="Z18" s="158">
        <v>1</v>
      </c>
      <c r="AA18" s="157"/>
      <c r="AB18" s="158">
        <f t="shared" si="3"/>
        <v>0</v>
      </c>
      <c r="AC18" s="157"/>
      <c r="AD18" s="128">
        <v>0</v>
      </c>
      <c r="AE18" s="127"/>
      <c r="AF18" s="128" t="e">
        <f t="shared" si="0"/>
        <v>#DIV/0!</v>
      </c>
      <c r="AG18" s="167"/>
      <c r="AH18" s="118" t="s">
        <v>594</v>
      </c>
    </row>
    <row r="19" spans="1:34" s="57" customFormat="1" ht="61.2">
      <c r="A19" s="123" t="s">
        <v>582</v>
      </c>
      <c r="B19" s="116" t="s">
        <v>486</v>
      </c>
      <c r="C19" s="116" t="s">
        <v>685</v>
      </c>
      <c r="D19" s="125" t="s">
        <v>832</v>
      </c>
      <c r="E19" s="116" t="s">
        <v>584</v>
      </c>
      <c r="F19" s="116" t="s">
        <v>585</v>
      </c>
      <c r="G19" s="116" t="s">
        <v>586</v>
      </c>
      <c r="H19" s="116" t="s">
        <v>660</v>
      </c>
      <c r="I19" s="116" t="s">
        <v>706</v>
      </c>
      <c r="J19" s="116" t="s">
        <v>589</v>
      </c>
      <c r="K19" s="116" t="s">
        <v>707</v>
      </c>
      <c r="L19" s="116" t="s">
        <v>708</v>
      </c>
      <c r="M19" s="195">
        <v>1</v>
      </c>
      <c r="N19" s="116" t="s">
        <v>709</v>
      </c>
      <c r="O19" s="116" t="s">
        <v>593</v>
      </c>
      <c r="P19" s="117">
        <v>45839</v>
      </c>
      <c r="Q19" s="117">
        <v>45930</v>
      </c>
      <c r="R19" s="153">
        <v>0</v>
      </c>
      <c r="S19" s="154"/>
      <c r="T19" s="153" t="e">
        <f t="shared" si="1"/>
        <v>#DIV/0!</v>
      </c>
      <c r="U19" s="154"/>
      <c r="V19" s="156">
        <v>0</v>
      </c>
      <c r="W19" s="155"/>
      <c r="X19" s="156" t="e">
        <f t="shared" si="2"/>
        <v>#DIV/0!</v>
      </c>
      <c r="Y19" s="155"/>
      <c r="Z19" s="158">
        <v>1</v>
      </c>
      <c r="AA19" s="157"/>
      <c r="AB19" s="158">
        <f t="shared" si="3"/>
        <v>0</v>
      </c>
      <c r="AC19" s="157"/>
      <c r="AD19" s="128">
        <v>0</v>
      </c>
      <c r="AE19" s="127"/>
      <c r="AF19" s="128" t="e">
        <f t="shared" si="0"/>
        <v>#DIV/0!</v>
      </c>
      <c r="AG19" s="167"/>
      <c r="AH19" s="118" t="s">
        <v>594</v>
      </c>
    </row>
    <row r="20" spans="1:34" s="57" customFormat="1" ht="61.2">
      <c r="A20" s="123" t="s">
        <v>582</v>
      </c>
      <c r="B20" s="116" t="s">
        <v>486</v>
      </c>
      <c r="C20" s="116" t="s">
        <v>685</v>
      </c>
      <c r="D20" s="125" t="s">
        <v>832</v>
      </c>
      <c r="E20" s="116" t="s">
        <v>584</v>
      </c>
      <c r="F20" s="116" t="s">
        <v>585</v>
      </c>
      <c r="G20" s="116" t="s">
        <v>586</v>
      </c>
      <c r="H20" s="116" t="s">
        <v>660</v>
      </c>
      <c r="I20" s="116" t="s">
        <v>710</v>
      </c>
      <c r="J20" s="116" t="s">
        <v>589</v>
      </c>
      <c r="K20" s="116" t="s">
        <v>711</v>
      </c>
      <c r="L20" s="116" t="s">
        <v>712</v>
      </c>
      <c r="M20" s="195">
        <v>1</v>
      </c>
      <c r="N20" s="116" t="s">
        <v>713</v>
      </c>
      <c r="O20" s="116" t="s">
        <v>593</v>
      </c>
      <c r="P20" s="117">
        <v>45931</v>
      </c>
      <c r="Q20" s="117">
        <v>46022</v>
      </c>
      <c r="R20" s="153">
        <v>0</v>
      </c>
      <c r="S20" s="154"/>
      <c r="T20" s="153" t="e">
        <f t="shared" si="1"/>
        <v>#DIV/0!</v>
      </c>
      <c r="U20" s="154"/>
      <c r="V20" s="156">
        <v>0</v>
      </c>
      <c r="W20" s="155"/>
      <c r="X20" s="156" t="e">
        <f t="shared" si="2"/>
        <v>#DIV/0!</v>
      </c>
      <c r="Y20" s="155"/>
      <c r="Z20" s="158">
        <v>0</v>
      </c>
      <c r="AA20" s="157"/>
      <c r="AB20" s="158" t="e">
        <f t="shared" si="3"/>
        <v>#DIV/0!</v>
      </c>
      <c r="AC20" s="157"/>
      <c r="AD20" s="128">
        <v>1</v>
      </c>
      <c r="AE20" s="127"/>
      <c r="AF20" s="128">
        <f t="shared" si="0"/>
        <v>0</v>
      </c>
      <c r="AG20" s="167"/>
      <c r="AH20" s="118" t="s">
        <v>594</v>
      </c>
    </row>
    <row r="21" spans="1:34" s="57" customFormat="1" ht="61.2">
      <c r="A21" s="123" t="s">
        <v>582</v>
      </c>
      <c r="B21" s="116" t="s">
        <v>486</v>
      </c>
      <c r="C21" s="116" t="s">
        <v>685</v>
      </c>
      <c r="D21" s="125" t="s">
        <v>832</v>
      </c>
      <c r="E21" s="116" t="s">
        <v>584</v>
      </c>
      <c r="F21" s="116" t="s">
        <v>585</v>
      </c>
      <c r="G21" s="116" t="s">
        <v>586</v>
      </c>
      <c r="H21" s="116" t="s">
        <v>660</v>
      </c>
      <c r="I21" s="116" t="s">
        <v>714</v>
      </c>
      <c r="J21" s="116" t="s">
        <v>589</v>
      </c>
      <c r="K21" s="116" t="s">
        <v>715</v>
      </c>
      <c r="L21" s="116" t="s">
        <v>716</v>
      </c>
      <c r="M21" s="195">
        <v>1</v>
      </c>
      <c r="N21" s="116" t="s">
        <v>717</v>
      </c>
      <c r="O21" s="116" t="s">
        <v>593</v>
      </c>
      <c r="P21" s="117">
        <v>45931</v>
      </c>
      <c r="Q21" s="117">
        <v>46022</v>
      </c>
      <c r="R21" s="153">
        <v>0</v>
      </c>
      <c r="S21" s="154"/>
      <c r="T21" s="153" t="e">
        <f t="shared" si="1"/>
        <v>#DIV/0!</v>
      </c>
      <c r="U21" s="154"/>
      <c r="V21" s="156">
        <v>0</v>
      </c>
      <c r="W21" s="155"/>
      <c r="X21" s="156" t="e">
        <f t="shared" si="2"/>
        <v>#DIV/0!</v>
      </c>
      <c r="Y21" s="155"/>
      <c r="Z21" s="158">
        <v>0</v>
      </c>
      <c r="AA21" s="157"/>
      <c r="AB21" s="158" t="e">
        <f t="shared" si="3"/>
        <v>#DIV/0!</v>
      </c>
      <c r="AC21" s="157"/>
      <c r="AD21" s="128">
        <v>1</v>
      </c>
      <c r="AE21" s="127"/>
      <c r="AF21" s="128">
        <f t="shared" si="0"/>
        <v>0</v>
      </c>
      <c r="AG21" s="167"/>
      <c r="AH21" s="118" t="s">
        <v>594</v>
      </c>
    </row>
    <row r="22" spans="1:34" s="57" customFormat="1" ht="91.8">
      <c r="A22" s="123" t="s">
        <v>582</v>
      </c>
      <c r="B22" s="116" t="s">
        <v>486</v>
      </c>
      <c r="C22" s="116" t="s">
        <v>685</v>
      </c>
      <c r="D22" s="125" t="s">
        <v>832</v>
      </c>
      <c r="E22" s="116" t="s">
        <v>584</v>
      </c>
      <c r="F22" s="116" t="s">
        <v>585</v>
      </c>
      <c r="G22" s="116" t="s">
        <v>586</v>
      </c>
      <c r="H22" s="116" t="s">
        <v>660</v>
      </c>
      <c r="I22" s="116" t="s">
        <v>718</v>
      </c>
      <c r="J22" s="116" t="s">
        <v>589</v>
      </c>
      <c r="K22" s="197" t="s">
        <v>719</v>
      </c>
      <c r="L22" s="116" t="s">
        <v>720</v>
      </c>
      <c r="M22" s="195">
        <v>1</v>
      </c>
      <c r="N22" s="116" t="s">
        <v>721</v>
      </c>
      <c r="O22" s="116" t="s">
        <v>593</v>
      </c>
      <c r="P22" s="117">
        <v>46023</v>
      </c>
      <c r="Q22" s="117">
        <v>46112</v>
      </c>
      <c r="R22" s="153">
        <v>0</v>
      </c>
      <c r="S22" s="154"/>
      <c r="T22" s="153" t="e">
        <f t="shared" si="1"/>
        <v>#DIV/0!</v>
      </c>
      <c r="U22" s="154"/>
      <c r="V22" s="156">
        <v>0</v>
      </c>
      <c r="W22" s="155"/>
      <c r="X22" s="156" t="e">
        <f t="shared" si="2"/>
        <v>#DIV/0!</v>
      </c>
      <c r="Y22" s="155"/>
      <c r="Z22" s="158">
        <v>0</v>
      </c>
      <c r="AA22" s="157"/>
      <c r="AB22" s="158" t="e">
        <f t="shared" si="3"/>
        <v>#DIV/0!</v>
      </c>
      <c r="AC22" s="157"/>
      <c r="AD22" s="128">
        <v>0</v>
      </c>
      <c r="AE22" s="127"/>
      <c r="AF22" s="128" t="e">
        <f t="shared" si="0"/>
        <v>#DIV/0!</v>
      </c>
      <c r="AG22" s="167"/>
      <c r="AH22" s="118" t="s">
        <v>594</v>
      </c>
    </row>
    <row r="23" spans="1:34" s="57" customFormat="1" ht="61.2">
      <c r="A23" s="123" t="s">
        <v>582</v>
      </c>
      <c r="B23" s="116" t="s">
        <v>486</v>
      </c>
      <c r="C23" s="116" t="s">
        <v>685</v>
      </c>
      <c r="D23" s="125" t="s">
        <v>832</v>
      </c>
      <c r="E23" s="116" t="s">
        <v>584</v>
      </c>
      <c r="F23" s="116" t="s">
        <v>585</v>
      </c>
      <c r="G23" s="116" t="s">
        <v>586</v>
      </c>
      <c r="H23" s="116" t="s">
        <v>660</v>
      </c>
      <c r="I23" s="116" t="s">
        <v>722</v>
      </c>
      <c r="J23" s="116" t="s">
        <v>589</v>
      </c>
      <c r="K23" s="116" t="s">
        <v>723</v>
      </c>
      <c r="L23" s="116" t="s">
        <v>724</v>
      </c>
      <c r="M23" s="195">
        <v>1</v>
      </c>
      <c r="N23" s="116" t="s">
        <v>725</v>
      </c>
      <c r="O23" s="116" t="s">
        <v>593</v>
      </c>
      <c r="P23" s="117">
        <v>46113</v>
      </c>
      <c r="Q23" s="117">
        <v>46203</v>
      </c>
      <c r="R23" s="153">
        <v>0</v>
      </c>
      <c r="S23" s="154"/>
      <c r="T23" s="153" t="e">
        <f t="shared" si="1"/>
        <v>#DIV/0!</v>
      </c>
      <c r="U23" s="154"/>
      <c r="V23" s="156">
        <v>0</v>
      </c>
      <c r="W23" s="155"/>
      <c r="X23" s="156" t="e">
        <f t="shared" si="2"/>
        <v>#DIV/0!</v>
      </c>
      <c r="Y23" s="155"/>
      <c r="Z23" s="158">
        <v>0</v>
      </c>
      <c r="AA23" s="157"/>
      <c r="AB23" s="158" t="e">
        <f t="shared" si="3"/>
        <v>#DIV/0!</v>
      </c>
      <c r="AC23" s="157"/>
      <c r="AD23" s="128">
        <v>0</v>
      </c>
      <c r="AE23" s="127"/>
      <c r="AF23" s="128" t="e">
        <f t="shared" si="0"/>
        <v>#DIV/0!</v>
      </c>
      <c r="AG23" s="167"/>
      <c r="AH23" s="118" t="s">
        <v>594</v>
      </c>
    </row>
    <row r="24" spans="1:34" s="57" customFormat="1" ht="61.2">
      <c r="A24" s="123" t="s">
        <v>582</v>
      </c>
      <c r="B24" s="116" t="s">
        <v>486</v>
      </c>
      <c r="C24" s="116" t="s">
        <v>685</v>
      </c>
      <c r="D24" s="125" t="s">
        <v>832</v>
      </c>
      <c r="E24" s="116" t="s">
        <v>584</v>
      </c>
      <c r="F24" s="116" t="s">
        <v>585</v>
      </c>
      <c r="G24" s="116" t="s">
        <v>586</v>
      </c>
      <c r="H24" s="116" t="s">
        <v>660</v>
      </c>
      <c r="I24" s="116" t="s">
        <v>726</v>
      </c>
      <c r="J24" s="116" t="s">
        <v>589</v>
      </c>
      <c r="K24" s="198" t="s">
        <v>727</v>
      </c>
      <c r="L24" s="116" t="s">
        <v>728</v>
      </c>
      <c r="M24" s="195">
        <v>1</v>
      </c>
      <c r="N24" s="116" t="s">
        <v>729</v>
      </c>
      <c r="O24" s="116" t="s">
        <v>593</v>
      </c>
      <c r="P24" s="117">
        <v>46113</v>
      </c>
      <c r="Q24" s="117">
        <v>46203</v>
      </c>
      <c r="R24" s="153">
        <v>0</v>
      </c>
      <c r="S24" s="154"/>
      <c r="T24" s="153" t="e">
        <f t="shared" si="1"/>
        <v>#DIV/0!</v>
      </c>
      <c r="U24" s="154"/>
      <c r="V24" s="156">
        <v>0</v>
      </c>
      <c r="W24" s="155"/>
      <c r="X24" s="156" t="e">
        <f t="shared" si="2"/>
        <v>#DIV/0!</v>
      </c>
      <c r="Y24" s="155"/>
      <c r="Z24" s="158">
        <v>0</v>
      </c>
      <c r="AA24" s="157"/>
      <c r="AB24" s="158" t="e">
        <f t="shared" si="3"/>
        <v>#DIV/0!</v>
      </c>
      <c r="AC24" s="157"/>
      <c r="AD24" s="128">
        <v>0</v>
      </c>
      <c r="AE24" s="127"/>
      <c r="AF24" s="128" t="e">
        <f t="shared" si="0"/>
        <v>#DIV/0!</v>
      </c>
      <c r="AG24" s="167"/>
      <c r="AH24" s="118" t="s">
        <v>594</v>
      </c>
    </row>
    <row r="25" spans="1:34" s="57" customFormat="1" ht="61.2">
      <c r="A25" s="123" t="s">
        <v>582</v>
      </c>
      <c r="B25" s="116" t="s">
        <v>486</v>
      </c>
      <c r="C25" s="116" t="s">
        <v>685</v>
      </c>
      <c r="D25" s="125" t="s">
        <v>832</v>
      </c>
      <c r="E25" s="116" t="s">
        <v>584</v>
      </c>
      <c r="F25" s="116" t="s">
        <v>585</v>
      </c>
      <c r="G25" s="116" t="s">
        <v>586</v>
      </c>
      <c r="H25" s="116" t="s">
        <v>660</v>
      </c>
      <c r="I25" s="116" t="s">
        <v>730</v>
      </c>
      <c r="J25" s="116" t="s">
        <v>589</v>
      </c>
      <c r="K25" s="116" t="s">
        <v>731</v>
      </c>
      <c r="L25" s="116" t="s">
        <v>732</v>
      </c>
      <c r="M25" s="195">
        <v>1</v>
      </c>
      <c r="N25" s="116" t="s">
        <v>733</v>
      </c>
      <c r="O25" s="116" t="s">
        <v>593</v>
      </c>
      <c r="P25" s="117">
        <v>46204</v>
      </c>
      <c r="Q25" s="117">
        <v>46295</v>
      </c>
      <c r="R25" s="153">
        <v>0</v>
      </c>
      <c r="S25" s="154"/>
      <c r="T25" s="153" t="e">
        <f t="shared" si="1"/>
        <v>#DIV/0!</v>
      </c>
      <c r="U25" s="154"/>
      <c r="V25" s="156">
        <v>0</v>
      </c>
      <c r="W25" s="155"/>
      <c r="X25" s="156" t="e">
        <f t="shared" si="2"/>
        <v>#DIV/0!</v>
      </c>
      <c r="Y25" s="155"/>
      <c r="Z25" s="158">
        <v>0</v>
      </c>
      <c r="AA25" s="157"/>
      <c r="AB25" s="158" t="e">
        <f t="shared" si="3"/>
        <v>#DIV/0!</v>
      </c>
      <c r="AC25" s="157"/>
      <c r="AD25" s="128">
        <v>0</v>
      </c>
      <c r="AE25" s="127"/>
      <c r="AF25" s="128" t="e">
        <f t="shared" si="0"/>
        <v>#DIV/0!</v>
      </c>
      <c r="AG25" s="167"/>
      <c r="AH25" s="118" t="s">
        <v>594</v>
      </c>
    </row>
    <row r="26" spans="1:34" s="98" customFormat="1" ht="61.2">
      <c r="A26" s="123" t="s">
        <v>582</v>
      </c>
      <c r="B26" s="116" t="s">
        <v>486</v>
      </c>
      <c r="C26" s="116" t="s">
        <v>685</v>
      </c>
      <c r="D26" s="125" t="s">
        <v>832</v>
      </c>
      <c r="E26" s="116" t="s">
        <v>584</v>
      </c>
      <c r="F26" s="116" t="s">
        <v>585</v>
      </c>
      <c r="G26" s="116" t="s">
        <v>586</v>
      </c>
      <c r="H26" s="116" t="s">
        <v>660</v>
      </c>
      <c r="I26" s="116" t="s">
        <v>734</v>
      </c>
      <c r="J26" s="116" t="s">
        <v>589</v>
      </c>
      <c r="K26" s="116" t="s">
        <v>735</v>
      </c>
      <c r="L26" s="116" t="s">
        <v>736</v>
      </c>
      <c r="M26" s="195">
        <v>1</v>
      </c>
      <c r="N26" s="116" t="s">
        <v>737</v>
      </c>
      <c r="O26" s="116" t="s">
        <v>593</v>
      </c>
      <c r="P26" s="117">
        <v>46204</v>
      </c>
      <c r="Q26" s="117">
        <v>46295</v>
      </c>
      <c r="R26" s="153">
        <v>0</v>
      </c>
      <c r="S26" s="154"/>
      <c r="T26" s="153" t="e">
        <f t="shared" si="1"/>
        <v>#DIV/0!</v>
      </c>
      <c r="U26" s="154"/>
      <c r="V26" s="156">
        <v>0</v>
      </c>
      <c r="W26" s="155"/>
      <c r="X26" s="156" t="e">
        <f t="shared" si="2"/>
        <v>#DIV/0!</v>
      </c>
      <c r="Y26" s="155"/>
      <c r="Z26" s="158">
        <v>0</v>
      </c>
      <c r="AA26" s="157"/>
      <c r="AB26" s="158" t="e">
        <f t="shared" si="3"/>
        <v>#DIV/0!</v>
      </c>
      <c r="AC26" s="157"/>
      <c r="AD26" s="128">
        <v>0</v>
      </c>
      <c r="AE26" s="127"/>
      <c r="AF26" s="128" t="e">
        <f t="shared" si="0"/>
        <v>#DIV/0!</v>
      </c>
      <c r="AG26" s="127"/>
      <c r="AH26" s="118" t="s">
        <v>594</v>
      </c>
    </row>
    <row r="27" spans="1:34" s="57" customFormat="1" ht="61.2">
      <c r="A27" s="123" t="s">
        <v>582</v>
      </c>
      <c r="B27" s="116" t="s">
        <v>486</v>
      </c>
      <c r="C27" s="116" t="s">
        <v>685</v>
      </c>
      <c r="D27" s="125" t="s">
        <v>832</v>
      </c>
      <c r="E27" s="116" t="s">
        <v>584</v>
      </c>
      <c r="F27" s="116" t="s">
        <v>585</v>
      </c>
      <c r="G27" s="116" t="s">
        <v>586</v>
      </c>
      <c r="H27" s="116" t="s">
        <v>660</v>
      </c>
      <c r="I27" s="116" t="s">
        <v>738</v>
      </c>
      <c r="J27" s="116" t="s">
        <v>589</v>
      </c>
      <c r="K27" s="116" t="s">
        <v>739</v>
      </c>
      <c r="L27" s="116" t="s">
        <v>740</v>
      </c>
      <c r="M27" s="195">
        <v>1</v>
      </c>
      <c r="N27" s="116" t="s">
        <v>741</v>
      </c>
      <c r="O27" s="116" t="s">
        <v>593</v>
      </c>
      <c r="P27" s="117">
        <v>46296</v>
      </c>
      <c r="Q27" s="117">
        <v>47118</v>
      </c>
      <c r="R27" s="153">
        <v>0</v>
      </c>
      <c r="S27" s="154"/>
      <c r="T27" s="153" t="e">
        <f t="shared" si="1"/>
        <v>#DIV/0!</v>
      </c>
      <c r="U27" s="154"/>
      <c r="V27" s="156">
        <v>0</v>
      </c>
      <c r="W27" s="155"/>
      <c r="X27" s="156" t="e">
        <f t="shared" si="2"/>
        <v>#DIV/0!</v>
      </c>
      <c r="Y27" s="155"/>
      <c r="Z27" s="158">
        <v>0</v>
      </c>
      <c r="AA27" s="157"/>
      <c r="AB27" s="158" t="e">
        <f t="shared" si="3"/>
        <v>#DIV/0!</v>
      </c>
      <c r="AC27" s="157"/>
      <c r="AD27" s="128">
        <v>0</v>
      </c>
      <c r="AE27" s="127"/>
      <c r="AF27" s="128" t="e">
        <f t="shared" si="0"/>
        <v>#DIV/0!</v>
      </c>
      <c r="AG27" s="127"/>
      <c r="AH27" s="118" t="s">
        <v>594</v>
      </c>
    </row>
    <row r="28" spans="1:34">
      <c r="M28" s="199">
        <f>SUM(M14:M27)</f>
        <v>14</v>
      </c>
      <c r="R28" s="40">
        <f>SUM(R14:R27)</f>
        <v>2</v>
      </c>
      <c r="S28" s="40">
        <f>SUM(S14:S27)</f>
        <v>0</v>
      </c>
      <c r="V28" s="40">
        <f>SUM(V14:V27)</f>
        <v>2</v>
      </c>
      <c r="W28" s="40">
        <f>SUM(W14:W27)</f>
        <v>0</v>
      </c>
      <c r="Z28" s="40">
        <f>SUM(Z14:Z27)</f>
        <v>2</v>
      </c>
      <c r="AA28" s="40">
        <f>SUM(AA14:AA27)</f>
        <v>0</v>
      </c>
      <c r="AD28" s="40">
        <f>SUM(AD14:AD27)</f>
        <v>2</v>
      </c>
      <c r="AE28" s="40">
        <f>SUM(AE14:AE27)</f>
        <v>0</v>
      </c>
    </row>
    <row r="33" spans="17:17">
      <c r="Q33" s="40">
        <f>+R28+V28+Z28+AD28</f>
        <v>8</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22325D-A8C8-4A83-B759-1807DAFD5601}">
          <x14:formula1>
            <xm:f>DESPLEGABLES!$F$2:$F$30</xm:f>
          </x14:formula1>
          <xm:sqref>D14:D27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8681-EEF7-4A51-96A3-8CCCB6E0B8C4}">
  <dimension ref="A1:P134"/>
  <sheetViews>
    <sheetView showGridLines="0" topLeftCell="A12" zoomScale="60" zoomScaleNormal="60" workbookViewId="0">
      <selection activeCell="H38" sqref="H38"/>
    </sheetView>
  </sheetViews>
  <sheetFormatPr baseColWidth="10" defaultColWidth="11.5546875" defaultRowHeight="14.4"/>
  <cols>
    <col min="1" max="1" width="7.88671875" style="28" bestFit="1" customWidth="1"/>
    <col min="2" max="2" width="30.109375" style="28" bestFit="1" customWidth="1"/>
    <col min="3" max="3" width="37.88671875" style="28" bestFit="1" customWidth="1"/>
    <col min="4" max="4" width="35.44140625" style="28" bestFit="1" customWidth="1"/>
    <col min="5" max="5" width="11.5546875" style="28" customWidth="1"/>
    <col min="6" max="6" width="20.44140625" style="28" bestFit="1" customWidth="1"/>
    <col min="7" max="7" width="30.44140625" style="28" customWidth="1"/>
    <col min="8" max="8" width="37.88671875" style="28" bestFit="1" customWidth="1"/>
    <col min="9" max="9" width="37" style="28" bestFit="1" customWidth="1"/>
    <col min="10" max="10" width="29.33203125" style="28" bestFit="1" customWidth="1"/>
    <col min="11" max="11" width="40.33203125" style="28" bestFit="1" customWidth="1"/>
    <col min="12" max="12" width="50.6640625" style="28" bestFit="1" customWidth="1"/>
    <col min="13" max="16384" width="11.5546875" style="28"/>
  </cols>
  <sheetData>
    <row r="1" spans="1:16" ht="47.4" customHeight="1">
      <c r="A1" s="464" t="s">
        <v>358</v>
      </c>
      <c r="B1" s="464"/>
      <c r="C1" s="464"/>
      <c r="D1" s="464"/>
      <c r="E1" s="464"/>
      <c r="F1" s="464"/>
      <c r="G1" s="464"/>
      <c r="H1" s="464"/>
      <c r="I1" s="464"/>
      <c r="J1" s="464"/>
      <c r="K1" s="464"/>
      <c r="L1" s="464"/>
      <c r="M1" s="464"/>
      <c r="N1" s="464"/>
      <c r="O1" s="464"/>
      <c r="P1" s="464"/>
    </row>
    <row r="2" spans="1:16">
      <c r="A2" s="465" t="s">
        <v>359</v>
      </c>
      <c r="B2" s="465"/>
      <c r="C2" s="465"/>
      <c r="D2" s="465"/>
      <c r="F2" s="465" t="s">
        <v>360</v>
      </c>
      <c r="G2" s="465"/>
      <c r="H2" s="465"/>
      <c r="I2" s="465"/>
      <c r="J2" s="465"/>
      <c r="K2" s="465"/>
      <c r="L2" s="465"/>
      <c r="M2" s="76"/>
      <c r="N2" s="76"/>
      <c r="O2" s="76"/>
      <c r="P2" s="76"/>
    </row>
    <row r="3" spans="1:16">
      <c r="A3" s="168"/>
      <c r="B3" s="168" t="s">
        <v>355</v>
      </c>
      <c r="C3" s="168" t="s">
        <v>356</v>
      </c>
      <c r="D3" s="168" t="s">
        <v>357</v>
      </c>
      <c r="F3" s="168" t="s">
        <v>361</v>
      </c>
      <c r="G3" s="168" t="s">
        <v>355</v>
      </c>
      <c r="H3" s="168" t="s">
        <v>356</v>
      </c>
      <c r="I3" s="168" t="s">
        <v>357</v>
      </c>
      <c r="J3" s="168" t="s">
        <v>354</v>
      </c>
      <c r="K3" s="168" t="s">
        <v>365</v>
      </c>
      <c r="L3" s="168" t="s">
        <v>364</v>
      </c>
    </row>
    <row r="4" spans="1:16">
      <c r="A4" s="168" t="s">
        <v>403</v>
      </c>
      <c r="B4" s="84"/>
      <c r="C4" s="84"/>
      <c r="D4" s="84"/>
      <c r="E4" s="56"/>
      <c r="F4" s="169" t="s">
        <v>345</v>
      </c>
      <c r="G4" s="169"/>
      <c r="H4" s="84"/>
      <c r="I4" s="84"/>
      <c r="J4" s="170" t="e">
        <f>+I4/H4</f>
        <v>#DIV/0!</v>
      </c>
      <c r="K4" s="170" t="e">
        <f>+I4/G4</f>
        <v>#DIV/0!</v>
      </c>
      <c r="L4" s="170" t="e">
        <f t="shared" ref="L4:L13" si="0">+H4/G4</f>
        <v>#DIV/0!</v>
      </c>
    </row>
    <row r="5" spans="1:16">
      <c r="C5" s="71"/>
      <c r="D5" s="71"/>
      <c r="E5" s="73"/>
      <c r="F5" s="171" t="s">
        <v>352</v>
      </c>
      <c r="G5" s="171"/>
      <c r="H5" s="84"/>
      <c r="I5" s="84"/>
      <c r="J5" s="170" t="e">
        <f t="shared" ref="J5:J14" si="1">+I5/H5</f>
        <v>#DIV/0!</v>
      </c>
      <c r="K5" s="170" t="e">
        <f>+I5/G5</f>
        <v>#DIV/0!</v>
      </c>
      <c r="L5" s="170" t="e">
        <f t="shared" si="0"/>
        <v>#DIV/0!</v>
      </c>
    </row>
    <row r="6" spans="1:16">
      <c r="F6" s="171" t="s">
        <v>362</v>
      </c>
      <c r="G6" s="171"/>
      <c r="H6" s="84"/>
      <c r="I6" s="84"/>
      <c r="J6" s="170" t="e">
        <f t="shared" si="1"/>
        <v>#DIV/0!</v>
      </c>
      <c r="K6" s="170" t="e">
        <f t="shared" ref="K6:K12" si="2">+I6/G6</f>
        <v>#DIV/0!</v>
      </c>
      <c r="L6" s="170" t="e">
        <f t="shared" si="0"/>
        <v>#DIV/0!</v>
      </c>
    </row>
    <row r="7" spans="1:16">
      <c r="F7" s="171" t="s">
        <v>347</v>
      </c>
      <c r="G7" s="171"/>
      <c r="H7" s="84"/>
      <c r="I7" s="84"/>
      <c r="J7" s="170" t="e">
        <f t="shared" si="1"/>
        <v>#DIV/0!</v>
      </c>
      <c r="K7" s="170" t="e">
        <f t="shared" si="2"/>
        <v>#DIV/0!</v>
      </c>
      <c r="L7" s="170" t="e">
        <f t="shared" si="0"/>
        <v>#DIV/0!</v>
      </c>
    </row>
    <row r="8" spans="1:16">
      <c r="F8" s="171" t="s">
        <v>363</v>
      </c>
      <c r="G8" s="171"/>
      <c r="H8" s="84"/>
      <c r="I8" s="84"/>
      <c r="J8" s="172" t="e">
        <f t="shared" si="1"/>
        <v>#DIV/0!</v>
      </c>
      <c r="K8" s="172" t="e">
        <f t="shared" si="2"/>
        <v>#DIV/0!</v>
      </c>
      <c r="L8" s="170" t="e">
        <f t="shared" si="0"/>
        <v>#DIV/0!</v>
      </c>
    </row>
    <row r="9" spans="1:16">
      <c r="F9" s="171" t="s">
        <v>346</v>
      </c>
      <c r="G9" s="171"/>
      <c r="H9" s="84"/>
      <c r="I9" s="84"/>
      <c r="J9" s="172" t="e">
        <f t="shared" si="1"/>
        <v>#DIV/0!</v>
      </c>
      <c r="K9" s="172" t="e">
        <f t="shared" si="2"/>
        <v>#DIV/0!</v>
      </c>
      <c r="L9" s="170" t="e">
        <f t="shared" si="0"/>
        <v>#DIV/0!</v>
      </c>
    </row>
    <row r="10" spans="1:16">
      <c r="F10" s="171" t="s">
        <v>351</v>
      </c>
      <c r="G10" s="171"/>
      <c r="H10" s="84"/>
      <c r="I10" s="84"/>
      <c r="J10" s="172" t="e">
        <f t="shared" si="1"/>
        <v>#DIV/0!</v>
      </c>
      <c r="K10" s="172" t="e">
        <f t="shared" si="2"/>
        <v>#DIV/0!</v>
      </c>
      <c r="L10" s="170" t="e">
        <f t="shared" si="0"/>
        <v>#DIV/0!</v>
      </c>
    </row>
    <row r="11" spans="1:16">
      <c r="F11" s="171" t="s">
        <v>353</v>
      </c>
      <c r="G11" s="171"/>
      <c r="H11" s="84"/>
      <c r="I11" s="84"/>
      <c r="J11" s="172" t="e">
        <f t="shared" si="1"/>
        <v>#DIV/0!</v>
      </c>
      <c r="K11" s="172" t="e">
        <f t="shared" si="2"/>
        <v>#DIV/0!</v>
      </c>
      <c r="L11" s="170" t="e">
        <f t="shared" si="0"/>
        <v>#DIV/0!</v>
      </c>
    </row>
    <row r="12" spans="1:16">
      <c r="F12" s="169" t="s">
        <v>348</v>
      </c>
      <c r="G12" s="169"/>
      <c r="H12" s="84"/>
      <c r="I12" s="84"/>
      <c r="J12" s="172" t="e">
        <f t="shared" si="1"/>
        <v>#DIV/0!</v>
      </c>
      <c r="K12" s="172" t="e">
        <f t="shared" si="2"/>
        <v>#DIV/0!</v>
      </c>
      <c r="L12" s="170" t="e">
        <f t="shared" si="0"/>
        <v>#DIV/0!</v>
      </c>
    </row>
    <row r="13" spans="1:16">
      <c r="F13" s="171" t="s">
        <v>350</v>
      </c>
      <c r="G13" s="171"/>
      <c r="H13" s="84"/>
      <c r="I13" s="84"/>
      <c r="J13" s="172" t="e">
        <f>+I13/H13</f>
        <v>#DIV/0!</v>
      </c>
      <c r="K13" s="172" t="e">
        <f>+I13/G13</f>
        <v>#DIV/0!</v>
      </c>
      <c r="L13" s="170" t="e">
        <f t="shared" si="0"/>
        <v>#DIV/0!</v>
      </c>
    </row>
    <row r="14" spans="1:16">
      <c r="F14" s="171" t="s">
        <v>349</v>
      </c>
      <c r="G14" s="171"/>
      <c r="H14" s="84"/>
      <c r="I14" s="84"/>
      <c r="J14" s="170" t="e">
        <f t="shared" si="1"/>
        <v>#DIV/0!</v>
      </c>
      <c r="K14" s="170" t="e">
        <f>+I14/G14</f>
        <v>#DIV/0!</v>
      </c>
      <c r="L14" s="170" t="e">
        <f>+H14/G14</f>
        <v>#DIV/0!</v>
      </c>
    </row>
    <row r="15" spans="1:16">
      <c r="F15" s="168" t="s">
        <v>366</v>
      </c>
      <c r="G15" s="168"/>
      <c r="H15" s="168"/>
      <c r="I15" s="168"/>
      <c r="J15" s="173" t="e">
        <f>+I15/H15</f>
        <v>#DIV/0!</v>
      </c>
      <c r="K15" s="174" t="e">
        <f>+I15/G15</f>
        <v>#DIV/0!</v>
      </c>
      <c r="L15" s="174" t="e">
        <f>+H15/G15</f>
        <v>#DIV/0!</v>
      </c>
    </row>
    <row r="17" s="28" customFormat="1"/>
    <row r="18" s="28" customFormat="1"/>
    <row r="19" s="28" customFormat="1"/>
    <row r="20" s="28" customFormat="1"/>
    <row r="21" s="28" customFormat="1"/>
    <row r="22" s="28" customFormat="1"/>
    <row r="23" s="28" customFormat="1"/>
    <row r="24" s="28" customFormat="1"/>
    <row r="25" s="28" customFormat="1"/>
    <row r="26" s="28" customFormat="1"/>
    <row r="27" s="28" customFormat="1"/>
    <row r="28" s="28" customFormat="1"/>
    <row r="29" s="28" customFormat="1"/>
    <row r="30" s="28" customFormat="1"/>
    <row r="31" s="28" customFormat="1"/>
    <row r="32" s="28" customFormat="1"/>
    <row r="40" spans="1:16" ht="47.4" customHeight="1">
      <c r="A40" s="464" t="s">
        <v>404</v>
      </c>
      <c r="B40" s="464"/>
      <c r="C40" s="464"/>
      <c r="D40" s="464"/>
      <c r="E40" s="464"/>
      <c r="F40" s="464"/>
      <c r="G40" s="464"/>
      <c r="H40" s="464"/>
      <c r="I40" s="464"/>
      <c r="J40" s="464"/>
      <c r="K40" s="464"/>
      <c r="L40" s="464"/>
      <c r="M40" s="464"/>
      <c r="N40" s="464"/>
      <c r="O40" s="464"/>
      <c r="P40" s="464"/>
    </row>
    <row r="41" spans="1:16">
      <c r="A41" s="465" t="s">
        <v>359</v>
      </c>
      <c r="B41" s="465"/>
      <c r="C41" s="465"/>
      <c r="D41" s="465"/>
      <c r="F41" s="465" t="s">
        <v>360</v>
      </c>
      <c r="G41" s="465"/>
      <c r="H41" s="465"/>
      <c r="I41" s="465"/>
      <c r="J41" s="465"/>
      <c r="K41" s="465"/>
      <c r="L41" s="465"/>
      <c r="M41" s="76"/>
      <c r="N41" s="76"/>
      <c r="O41" s="76"/>
      <c r="P41" s="76"/>
    </row>
    <row r="42" spans="1:16">
      <c r="A42" s="168"/>
      <c r="B42" s="168" t="s">
        <v>355</v>
      </c>
      <c r="C42" s="168" t="s">
        <v>408</v>
      </c>
      <c r="D42" s="168" t="s">
        <v>409</v>
      </c>
      <c r="F42" s="168" t="s">
        <v>361</v>
      </c>
      <c r="G42" s="168" t="s">
        <v>355</v>
      </c>
      <c r="H42" s="168" t="s">
        <v>408</v>
      </c>
      <c r="I42" s="168" t="s">
        <v>409</v>
      </c>
      <c r="J42" s="168" t="s">
        <v>354</v>
      </c>
      <c r="K42" s="168" t="s">
        <v>407</v>
      </c>
      <c r="L42" s="168" t="s">
        <v>364</v>
      </c>
    </row>
    <row r="43" spans="1:16">
      <c r="A43" s="168" t="s">
        <v>403</v>
      </c>
      <c r="B43" s="84"/>
      <c r="C43" s="84"/>
      <c r="D43" s="84"/>
      <c r="E43" s="56"/>
      <c r="F43" s="169" t="s">
        <v>345</v>
      </c>
      <c r="G43" s="169"/>
      <c r="H43" s="84"/>
      <c r="I43" s="84"/>
      <c r="J43" s="170" t="e">
        <f>+I43/H43</f>
        <v>#DIV/0!</v>
      </c>
      <c r="K43" s="170" t="e">
        <f>+I43/G43</f>
        <v>#DIV/0!</v>
      </c>
      <c r="L43" s="170" t="e">
        <f t="shared" ref="L43:L52" si="3">+H43/G43</f>
        <v>#DIV/0!</v>
      </c>
    </row>
    <row r="44" spans="1:16">
      <c r="C44" s="71"/>
      <c r="D44" s="71"/>
      <c r="E44" s="73"/>
      <c r="F44" s="171" t="s">
        <v>352</v>
      </c>
      <c r="G44" s="171"/>
      <c r="H44" s="84"/>
      <c r="I44" s="84"/>
      <c r="J44" s="170" t="e">
        <f t="shared" ref="J44:J51" si="4">+I44/H44</f>
        <v>#DIV/0!</v>
      </c>
      <c r="K44" s="170" t="e">
        <f>+I44/G44</f>
        <v>#DIV/0!</v>
      </c>
      <c r="L44" s="170" t="e">
        <f t="shared" si="3"/>
        <v>#DIV/0!</v>
      </c>
    </row>
    <row r="45" spans="1:16">
      <c r="F45" s="171" t="s">
        <v>362</v>
      </c>
      <c r="G45" s="171"/>
      <c r="H45" s="84"/>
      <c r="I45" s="84"/>
      <c r="J45" s="170" t="e">
        <f t="shared" si="4"/>
        <v>#DIV/0!</v>
      </c>
      <c r="K45" s="170" t="e">
        <f t="shared" ref="K45:K51" si="5">+I45/G45</f>
        <v>#DIV/0!</v>
      </c>
      <c r="L45" s="170" t="e">
        <f t="shared" si="3"/>
        <v>#DIV/0!</v>
      </c>
    </row>
    <row r="46" spans="1:16">
      <c r="F46" s="171" t="s">
        <v>347</v>
      </c>
      <c r="G46" s="171"/>
      <c r="H46" s="84"/>
      <c r="I46" s="84"/>
      <c r="J46" s="170" t="e">
        <f t="shared" si="4"/>
        <v>#DIV/0!</v>
      </c>
      <c r="K46" s="170" t="e">
        <f t="shared" si="5"/>
        <v>#DIV/0!</v>
      </c>
      <c r="L46" s="170" t="e">
        <f t="shared" si="3"/>
        <v>#DIV/0!</v>
      </c>
    </row>
    <row r="47" spans="1:16">
      <c r="F47" s="171" t="s">
        <v>363</v>
      </c>
      <c r="G47" s="171"/>
      <c r="H47" s="84"/>
      <c r="I47" s="84"/>
      <c r="J47" s="172" t="e">
        <f t="shared" si="4"/>
        <v>#DIV/0!</v>
      </c>
      <c r="K47" s="172" t="e">
        <f t="shared" si="5"/>
        <v>#DIV/0!</v>
      </c>
      <c r="L47" s="170" t="e">
        <f t="shared" si="3"/>
        <v>#DIV/0!</v>
      </c>
    </row>
    <row r="48" spans="1:16">
      <c r="F48" s="171" t="s">
        <v>346</v>
      </c>
      <c r="G48" s="171"/>
      <c r="H48" s="84"/>
      <c r="I48" s="84"/>
      <c r="J48" s="172" t="e">
        <f t="shared" si="4"/>
        <v>#DIV/0!</v>
      </c>
      <c r="K48" s="172" t="e">
        <f t="shared" si="5"/>
        <v>#DIV/0!</v>
      </c>
      <c r="L48" s="170" t="e">
        <f t="shared" si="3"/>
        <v>#DIV/0!</v>
      </c>
    </row>
    <row r="49" spans="6:12">
      <c r="F49" s="171" t="s">
        <v>351</v>
      </c>
      <c r="G49" s="171"/>
      <c r="H49" s="84"/>
      <c r="I49" s="84"/>
      <c r="J49" s="172" t="e">
        <f t="shared" si="4"/>
        <v>#DIV/0!</v>
      </c>
      <c r="K49" s="172" t="e">
        <f t="shared" si="5"/>
        <v>#DIV/0!</v>
      </c>
      <c r="L49" s="170" t="e">
        <f t="shared" si="3"/>
        <v>#DIV/0!</v>
      </c>
    </row>
    <row r="50" spans="6:12">
      <c r="F50" s="171" t="s">
        <v>353</v>
      </c>
      <c r="G50" s="171"/>
      <c r="H50" s="84"/>
      <c r="I50" s="84"/>
      <c r="J50" s="172" t="e">
        <f t="shared" si="4"/>
        <v>#DIV/0!</v>
      </c>
      <c r="K50" s="172" t="e">
        <f t="shared" si="5"/>
        <v>#DIV/0!</v>
      </c>
      <c r="L50" s="170" t="e">
        <f t="shared" si="3"/>
        <v>#DIV/0!</v>
      </c>
    </row>
    <row r="51" spans="6:12">
      <c r="F51" s="169" t="s">
        <v>348</v>
      </c>
      <c r="G51" s="169"/>
      <c r="H51" s="84"/>
      <c r="I51" s="84"/>
      <c r="J51" s="172" t="e">
        <f t="shared" si="4"/>
        <v>#DIV/0!</v>
      </c>
      <c r="K51" s="172" t="e">
        <f t="shared" si="5"/>
        <v>#DIV/0!</v>
      </c>
      <c r="L51" s="170" t="e">
        <f t="shared" si="3"/>
        <v>#DIV/0!</v>
      </c>
    </row>
    <row r="52" spans="6:12">
      <c r="F52" s="171" t="s">
        <v>350</v>
      </c>
      <c r="G52" s="171"/>
      <c r="H52" s="84"/>
      <c r="I52" s="84"/>
      <c r="J52" s="172" t="e">
        <f>+I52/H52</f>
        <v>#DIV/0!</v>
      </c>
      <c r="K52" s="172" t="e">
        <f>+I52/G52</f>
        <v>#DIV/0!</v>
      </c>
      <c r="L52" s="170" t="e">
        <f t="shared" si="3"/>
        <v>#DIV/0!</v>
      </c>
    </row>
    <row r="53" spans="6:12">
      <c r="F53" s="171" t="s">
        <v>349</v>
      </c>
      <c r="G53" s="171"/>
      <c r="H53" s="84"/>
      <c r="I53" s="84"/>
      <c r="J53" s="170" t="e">
        <f t="shared" ref="J53" si="6">+I53/H53</f>
        <v>#DIV/0!</v>
      </c>
      <c r="K53" s="170" t="e">
        <f>+I53/G53</f>
        <v>#DIV/0!</v>
      </c>
      <c r="L53" s="170" t="e">
        <f>+H53/G53</f>
        <v>#DIV/0!</v>
      </c>
    </row>
    <row r="54" spans="6:12">
      <c r="F54" s="168" t="s">
        <v>366</v>
      </c>
      <c r="G54" s="168"/>
      <c r="H54" s="168"/>
      <c r="I54" s="168"/>
      <c r="J54" s="173" t="e">
        <f>+I54/H54</f>
        <v>#DIV/0!</v>
      </c>
      <c r="K54" s="174" t="e">
        <f>+I54/G54</f>
        <v>#DIV/0!</v>
      </c>
      <c r="L54" s="174" t="e">
        <f>+H54/G54</f>
        <v>#DIV/0!</v>
      </c>
    </row>
    <row r="80" spans="1:16" ht="47.4" customHeight="1">
      <c r="A80" s="464" t="s">
        <v>405</v>
      </c>
      <c r="B80" s="464"/>
      <c r="C80" s="464"/>
      <c r="D80" s="464"/>
      <c r="E80" s="464"/>
      <c r="F80" s="464"/>
      <c r="G80" s="464"/>
      <c r="H80" s="464"/>
      <c r="I80" s="464"/>
      <c r="J80" s="464"/>
      <c r="K80" s="464"/>
      <c r="L80" s="464"/>
      <c r="M80" s="464"/>
      <c r="N80" s="464"/>
      <c r="O80" s="464"/>
      <c r="P80" s="464"/>
    </row>
    <row r="81" spans="1:16">
      <c r="A81" s="465" t="s">
        <v>359</v>
      </c>
      <c r="B81" s="465"/>
      <c r="C81" s="465"/>
      <c r="D81" s="465"/>
      <c r="F81" s="465" t="s">
        <v>360</v>
      </c>
      <c r="G81" s="465"/>
      <c r="H81" s="465"/>
      <c r="I81" s="465"/>
      <c r="J81" s="465"/>
      <c r="K81" s="465"/>
      <c r="L81" s="465"/>
      <c r="M81" s="76"/>
      <c r="N81" s="76"/>
      <c r="O81" s="76"/>
      <c r="P81" s="76"/>
    </row>
    <row r="82" spans="1:16">
      <c r="A82" s="168"/>
      <c r="B82" s="168" t="s">
        <v>355</v>
      </c>
      <c r="C82" s="168" t="s">
        <v>413</v>
      </c>
      <c r="D82" s="168" t="s">
        <v>410</v>
      </c>
      <c r="F82" s="168" t="s">
        <v>361</v>
      </c>
      <c r="G82" s="168" t="s">
        <v>355</v>
      </c>
      <c r="H82" s="168" t="s">
        <v>413</v>
      </c>
      <c r="I82" s="168" t="s">
        <v>410</v>
      </c>
      <c r="J82" s="168" t="s">
        <v>354</v>
      </c>
      <c r="K82" s="168" t="s">
        <v>412</v>
      </c>
      <c r="L82" s="168" t="s">
        <v>364</v>
      </c>
    </row>
    <row r="83" spans="1:16">
      <c r="A83" s="168" t="s">
        <v>403</v>
      </c>
      <c r="B83" s="84"/>
      <c r="C83" s="84"/>
      <c r="D83" s="84"/>
      <c r="E83" s="56"/>
      <c r="F83" s="169" t="s">
        <v>345</v>
      </c>
      <c r="G83" s="169"/>
      <c r="H83" s="84"/>
      <c r="I83" s="84"/>
      <c r="J83" s="170" t="e">
        <f>+I83/H83</f>
        <v>#DIV/0!</v>
      </c>
      <c r="K83" s="170" t="e">
        <f>+I83/G83</f>
        <v>#DIV/0!</v>
      </c>
      <c r="L83" s="170" t="e">
        <f t="shared" ref="L83:L92" si="7">+H83/G83</f>
        <v>#DIV/0!</v>
      </c>
    </row>
    <row r="84" spans="1:16">
      <c r="C84" s="71"/>
      <c r="D84" s="71"/>
      <c r="E84" s="73"/>
      <c r="F84" s="171" t="s">
        <v>352</v>
      </c>
      <c r="G84" s="171"/>
      <c r="H84" s="84"/>
      <c r="I84" s="84"/>
      <c r="J84" s="170" t="e">
        <f t="shared" ref="J84:J91" si="8">+I84/H84</f>
        <v>#DIV/0!</v>
      </c>
      <c r="K84" s="170" t="e">
        <f>+I84/G84</f>
        <v>#DIV/0!</v>
      </c>
      <c r="L84" s="170" t="e">
        <f t="shared" si="7"/>
        <v>#DIV/0!</v>
      </c>
    </row>
    <row r="85" spans="1:16">
      <c r="F85" s="171" t="s">
        <v>362</v>
      </c>
      <c r="G85" s="171"/>
      <c r="H85" s="84"/>
      <c r="I85" s="84"/>
      <c r="J85" s="170" t="e">
        <f t="shared" si="8"/>
        <v>#DIV/0!</v>
      </c>
      <c r="K85" s="170" t="e">
        <f t="shared" ref="K85:K91" si="9">+I85/G85</f>
        <v>#DIV/0!</v>
      </c>
      <c r="L85" s="170" t="e">
        <f t="shared" si="7"/>
        <v>#DIV/0!</v>
      </c>
    </row>
    <row r="86" spans="1:16">
      <c r="F86" s="171" t="s">
        <v>347</v>
      </c>
      <c r="G86" s="171"/>
      <c r="H86" s="84"/>
      <c r="I86" s="84"/>
      <c r="J86" s="170" t="e">
        <f t="shared" si="8"/>
        <v>#DIV/0!</v>
      </c>
      <c r="K86" s="170" t="e">
        <f t="shared" si="9"/>
        <v>#DIV/0!</v>
      </c>
      <c r="L86" s="170" t="e">
        <f t="shared" si="7"/>
        <v>#DIV/0!</v>
      </c>
    </row>
    <row r="87" spans="1:16">
      <c r="F87" s="171" t="s">
        <v>363</v>
      </c>
      <c r="G87" s="171"/>
      <c r="H87" s="84"/>
      <c r="I87" s="84"/>
      <c r="J87" s="172" t="e">
        <f t="shared" si="8"/>
        <v>#DIV/0!</v>
      </c>
      <c r="K87" s="172" t="e">
        <f t="shared" si="9"/>
        <v>#DIV/0!</v>
      </c>
      <c r="L87" s="170" t="e">
        <f t="shared" si="7"/>
        <v>#DIV/0!</v>
      </c>
    </row>
    <row r="88" spans="1:16">
      <c r="F88" s="171" t="s">
        <v>346</v>
      </c>
      <c r="G88" s="171"/>
      <c r="H88" s="84"/>
      <c r="I88" s="84"/>
      <c r="J88" s="172" t="e">
        <f>+I88/#REF!</f>
        <v>#REF!</v>
      </c>
      <c r="K88" s="172" t="e">
        <f t="shared" si="9"/>
        <v>#DIV/0!</v>
      </c>
      <c r="L88" s="170" t="e">
        <f>+#REF!/G88</f>
        <v>#REF!</v>
      </c>
    </row>
    <row r="89" spans="1:16">
      <c r="F89" s="171" t="s">
        <v>351</v>
      </c>
      <c r="G89" s="171"/>
      <c r="H89" s="84"/>
      <c r="I89" s="84"/>
      <c r="J89" s="172" t="e">
        <f>+I89/H88</f>
        <v>#DIV/0!</v>
      </c>
      <c r="K89" s="172" t="e">
        <f t="shared" si="9"/>
        <v>#DIV/0!</v>
      </c>
      <c r="L89" s="170" t="e">
        <f>+H88/G89</f>
        <v>#DIV/0!</v>
      </c>
    </row>
    <row r="90" spans="1:16">
      <c r="F90" s="171" t="s">
        <v>353</v>
      </c>
      <c r="G90" s="171"/>
      <c r="I90" s="84"/>
      <c r="J90" s="172" t="e">
        <f>+I90/H89</f>
        <v>#DIV/0!</v>
      </c>
      <c r="K90" s="172" t="e">
        <f t="shared" si="9"/>
        <v>#DIV/0!</v>
      </c>
      <c r="L90" s="170" t="e">
        <f>+H89/G90</f>
        <v>#DIV/0!</v>
      </c>
    </row>
    <row r="91" spans="1:16">
      <c r="F91" s="169" t="s">
        <v>348</v>
      </c>
      <c r="G91" s="169"/>
      <c r="H91" s="84"/>
      <c r="I91" s="84"/>
      <c r="J91" s="172" t="e">
        <f t="shared" si="8"/>
        <v>#DIV/0!</v>
      </c>
      <c r="K91" s="172" t="e">
        <f t="shared" si="9"/>
        <v>#DIV/0!</v>
      </c>
      <c r="L91" s="170" t="e">
        <f t="shared" si="7"/>
        <v>#DIV/0!</v>
      </c>
    </row>
    <row r="92" spans="1:16">
      <c r="F92" s="171" t="s">
        <v>350</v>
      </c>
      <c r="G92" s="171"/>
      <c r="H92" s="84"/>
      <c r="I92" s="84"/>
      <c r="J92" s="172" t="e">
        <f>+I92/H92</f>
        <v>#DIV/0!</v>
      </c>
      <c r="K92" s="172" t="e">
        <f>+I92/G92</f>
        <v>#DIV/0!</v>
      </c>
      <c r="L92" s="170" t="e">
        <f t="shared" si="7"/>
        <v>#DIV/0!</v>
      </c>
    </row>
    <row r="93" spans="1:16">
      <c r="F93" s="171" t="s">
        <v>349</v>
      </c>
      <c r="G93" s="171"/>
      <c r="H93" s="84"/>
      <c r="I93" s="84"/>
      <c r="J93" s="170" t="e">
        <f t="shared" ref="J93" si="10">+I93/H93</f>
        <v>#DIV/0!</v>
      </c>
      <c r="K93" s="170" t="e">
        <f>+I93/G93</f>
        <v>#DIV/0!</v>
      </c>
      <c r="L93" s="170" t="e">
        <f>+H93/G93</f>
        <v>#DIV/0!</v>
      </c>
    </row>
    <row r="94" spans="1:16">
      <c r="F94" s="168" t="s">
        <v>366</v>
      </c>
      <c r="G94" s="168"/>
      <c r="H94" s="168"/>
      <c r="I94" s="168"/>
      <c r="J94" s="173" t="e">
        <f>+I94/H94</f>
        <v>#DIV/0!</v>
      </c>
      <c r="K94" s="174" t="e">
        <f>+I94/G94</f>
        <v>#DIV/0!</v>
      </c>
      <c r="L94" s="174" t="e">
        <f>+H94/G94</f>
        <v>#DIV/0!</v>
      </c>
    </row>
    <row r="120" spans="1:16" ht="47.4" customHeight="1">
      <c r="A120" s="464" t="s">
        <v>406</v>
      </c>
      <c r="B120" s="464"/>
      <c r="C120" s="464"/>
      <c r="D120" s="464"/>
      <c r="E120" s="464"/>
      <c r="F120" s="464"/>
      <c r="G120" s="464"/>
      <c r="H120" s="464"/>
      <c r="I120" s="464"/>
      <c r="J120" s="464"/>
      <c r="K120" s="464"/>
      <c r="L120" s="464"/>
      <c r="M120" s="464"/>
      <c r="N120" s="464"/>
      <c r="O120" s="464"/>
      <c r="P120" s="464"/>
    </row>
    <row r="121" spans="1:16">
      <c r="A121" s="465" t="s">
        <v>359</v>
      </c>
      <c r="B121" s="465"/>
      <c r="C121" s="465"/>
      <c r="D121" s="465"/>
      <c r="F121" s="465" t="s">
        <v>360</v>
      </c>
      <c r="G121" s="465"/>
      <c r="H121" s="465"/>
      <c r="I121" s="465"/>
      <c r="J121" s="465"/>
      <c r="K121" s="465"/>
      <c r="L121" s="465"/>
      <c r="M121" s="76"/>
      <c r="N121" s="76"/>
      <c r="O121" s="76"/>
      <c r="P121" s="76"/>
    </row>
    <row r="122" spans="1:16">
      <c r="A122" s="168"/>
      <c r="B122" s="168" t="s">
        <v>355</v>
      </c>
      <c r="C122" s="168" t="s">
        <v>414</v>
      </c>
      <c r="D122" s="168" t="s">
        <v>411</v>
      </c>
      <c r="F122" s="168" t="s">
        <v>361</v>
      </c>
      <c r="G122" s="168" t="s">
        <v>355</v>
      </c>
      <c r="H122" s="168" t="s">
        <v>414</v>
      </c>
      <c r="I122" s="168" t="s">
        <v>411</v>
      </c>
      <c r="J122" s="168" t="s">
        <v>354</v>
      </c>
      <c r="K122" s="168" t="s">
        <v>415</v>
      </c>
      <c r="L122" s="168" t="s">
        <v>364</v>
      </c>
    </row>
    <row r="123" spans="1:16">
      <c r="A123" s="168" t="s">
        <v>403</v>
      </c>
      <c r="B123" s="84"/>
      <c r="C123" s="84"/>
      <c r="D123" s="84"/>
      <c r="E123" s="56"/>
      <c r="F123" s="169" t="s">
        <v>345</v>
      </c>
      <c r="G123" s="169"/>
      <c r="H123" s="84"/>
      <c r="I123" s="84"/>
      <c r="J123" s="170" t="e">
        <f>+I123/H123</f>
        <v>#DIV/0!</v>
      </c>
      <c r="K123" s="170" t="e">
        <f>+I123/G123</f>
        <v>#DIV/0!</v>
      </c>
      <c r="L123" s="170" t="e">
        <f t="shared" ref="L123:L132" si="11">+H123/G123</f>
        <v>#DIV/0!</v>
      </c>
    </row>
    <row r="124" spans="1:16">
      <c r="C124" s="71"/>
      <c r="D124" s="71"/>
      <c r="E124" s="73"/>
      <c r="F124" s="171" t="s">
        <v>352</v>
      </c>
      <c r="G124" s="171"/>
      <c r="H124" s="84"/>
      <c r="I124" s="84"/>
      <c r="J124" s="170" t="e">
        <f t="shared" ref="J124:J131" si="12">+I124/H124</f>
        <v>#DIV/0!</v>
      </c>
      <c r="K124" s="170" t="e">
        <f>+I124/G124</f>
        <v>#DIV/0!</v>
      </c>
      <c r="L124" s="170" t="e">
        <f t="shared" si="11"/>
        <v>#DIV/0!</v>
      </c>
    </row>
    <row r="125" spans="1:16">
      <c r="F125" s="171" t="s">
        <v>362</v>
      </c>
      <c r="G125" s="171"/>
      <c r="H125" s="84"/>
      <c r="I125" s="84"/>
      <c r="J125" s="170" t="e">
        <f t="shared" si="12"/>
        <v>#DIV/0!</v>
      </c>
      <c r="K125" s="170" t="e">
        <f t="shared" ref="K125:K131" si="13">+I125/G125</f>
        <v>#DIV/0!</v>
      </c>
      <c r="L125" s="170" t="e">
        <f t="shared" si="11"/>
        <v>#DIV/0!</v>
      </c>
    </row>
    <row r="126" spans="1:16">
      <c r="F126" s="171" t="s">
        <v>347</v>
      </c>
      <c r="G126" s="171"/>
      <c r="H126" s="84"/>
      <c r="I126" s="84"/>
      <c r="J126" s="170" t="e">
        <f t="shared" si="12"/>
        <v>#DIV/0!</v>
      </c>
      <c r="K126" s="170" t="e">
        <f t="shared" si="13"/>
        <v>#DIV/0!</v>
      </c>
      <c r="L126" s="170" t="e">
        <f t="shared" si="11"/>
        <v>#DIV/0!</v>
      </c>
    </row>
    <row r="127" spans="1:16">
      <c r="F127" s="171" t="s">
        <v>363</v>
      </c>
      <c r="G127" s="171"/>
      <c r="H127" s="84"/>
      <c r="I127" s="84"/>
      <c r="J127" s="172" t="e">
        <f t="shared" si="12"/>
        <v>#DIV/0!</v>
      </c>
      <c r="K127" s="172" t="e">
        <f t="shared" si="13"/>
        <v>#DIV/0!</v>
      </c>
      <c r="L127" s="170" t="e">
        <f t="shared" si="11"/>
        <v>#DIV/0!</v>
      </c>
    </row>
    <row r="128" spans="1:16">
      <c r="F128" s="171" t="s">
        <v>346</v>
      </c>
      <c r="G128" s="171"/>
      <c r="H128" s="84"/>
      <c r="I128" s="84"/>
      <c r="J128" s="172" t="e">
        <f t="shared" si="12"/>
        <v>#DIV/0!</v>
      </c>
      <c r="K128" s="172" t="e">
        <f t="shared" si="13"/>
        <v>#DIV/0!</v>
      </c>
      <c r="L128" s="170" t="e">
        <f t="shared" si="11"/>
        <v>#DIV/0!</v>
      </c>
    </row>
    <row r="129" spans="6:12">
      <c r="F129" s="171" t="s">
        <v>351</v>
      </c>
      <c r="G129" s="171"/>
      <c r="H129" s="84"/>
      <c r="I129" s="84"/>
      <c r="J129" s="172" t="e">
        <f t="shared" si="12"/>
        <v>#DIV/0!</v>
      </c>
      <c r="K129" s="172" t="e">
        <f t="shared" si="13"/>
        <v>#DIV/0!</v>
      </c>
      <c r="L129" s="170" t="e">
        <f t="shared" si="11"/>
        <v>#DIV/0!</v>
      </c>
    </row>
    <row r="130" spans="6:12">
      <c r="F130" s="171" t="s">
        <v>353</v>
      </c>
      <c r="G130" s="171"/>
      <c r="H130" s="84"/>
      <c r="I130" s="84"/>
      <c r="J130" s="172" t="e">
        <f t="shared" si="12"/>
        <v>#DIV/0!</v>
      </c>
      <c r="K130" s="172" t="e">
        <f t="shared" si="13"/>
        <v>#DIV/0!</v>
      </c>
      <c r="L130" s="170" t="e">
        <f t="shared" si="11"/>
        <v>#DIV/0!</v>
      </c>
    </row>
    <row r="131" spans="6:12">
      <c r="F131" s="169" t="s">
        <v>348</v>
      </c>
      <c r="G131" s="169"/>
      <c r="H131" s="84"/>
      <c r="I131" s="84"/>
      <c r="J131" s="172" t="e">
        <f t="shared" si="12"/>
        <v>#DIV/0!</v>
      </c>
      <c r="K131" s="172" t="e">
        <f t="shared" si="13"/>
        <v>#DIV/0!</v>
      </c>
      <c r="L131" s="170" t="e">
        <f t="shared" si="11"/>
        <v>#DIV/0!</v>
      </c>
    </row>
    <row r="132" spans="6:12">
      <c r="F132" s="171" t="s">
        <v>350</v>
      </c>
      <c r="G132" s="171"/>
      <c r="H132" s="84"/>
      <c r="I132" s="84"/>
      <c r="J132" s="172" t="e">
        <f>+I132/H132</f>
        <v>#DIV/0!</v>
      </c>
      <c r="K132" s="172" t="e">
        <f>+I132/G132</f>
        <v>#DIV/0!</v>
      </c>
      <c r="L132" s="170" t="e">
        <f t="shared" si="11"/>
        <v>#DIV/0!</v>
      </c>
    </row>
    <row r="133" spans="6:12">
      <c r="F133" s="171" t="s">
        <v>349</v>
      </c>
      <c r="G133" s="171"/>
      <c r="H133" s="84"/>
      <c r="I133" s="84"/>
      <c r="J133" s="170" t="e">
        <f t="shared" ref="J133" si="14">+I133/H133</f>
        <v>#DIV/0!</v>
      </c>
      <c r="K133" s="170" t="e">
        <f>+I133/G133</f>
        <v>#DIV/0!</v>
      </c>
      <c r="L133" s="170" t="e">
        <f>+H133/G133</f>
        <v>#DIV/0!</v>
      </c>
    </row>
    <row r="134" spans="6:12">
      <c r="F134" s="168" t="s">
        <v>366</v>
      </c>
      <c r="G134" s="168"/>
      <c r="H134" s="168"/>
      <c r="I134" s="168"/>
      <c r="J134" s="173" t="e">
        <f>+I134/H134</f>
        <v>#DIV/0!</v>
      </c>
      <c r="K134" s="174" t="e">
        <f>+I134/G134</f>
        <v>#DIV/0!</v>
      </c>
      <c r="L134" s="174" t="e">
        <f>+H134/G134</f>
        <v>#DIV/0!</v>
      </c>
    </row>
  </sheetData>
  <mergeCells count="12">
    <mergeCell ref="A80:P80"/>
    <mergeCell ref="A81:D81"/>
    <mergeCell ref="F81:L81"/>
    <mergeCell ref="A120:P120"/>
    <mergeCell ref="A121:D121"/>
    <mergeCell ref="F121:L121"/>
    <mergeCell ref="A1:P1"/>
    <mergeCell ref="A2:D2"/>
    <mergeCell ref="F2:L2"/>
    <mergeCell ref="A40:P40"/>
    <mergeCell ref="A41:D41"/>
    <mergeCell ref="F41:L4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9EC3-8CF3-4358-9719-611ABEE44159}">
  <dimension ref="A1:F7"/>
  <sheetViews>
    <sheetView showGridLines="0" topLeftCell="A4" workbookViewId="0">
      <selection activeCell="G7" sqref="G7"/>
    </sheetView>
  </sheetViews>
  <sheetFormatPr baseColWidth="10" defaultRowHeight="14.4"/>
  <cols>
    <col min="1" max="1" width="10.5546875" bestFit="1" customWidth="1"/>
    <col min="2" max="2" width="11.6640625" bestFit="1" customWidth="1"/>
    <col min="3" max="3" width="38.109375" customWidth="1"/>
    <col min="4" max="4" width="15.44140625" customWidth="1"/>
    <col min="5" max="5" width="17.6640625" customWidth="1"/>
    <col min="6" max="6" width="16" customWidth="1"/>
  </cols>
  <sheetData>
    <row r="1" spans="1:6" ht="18">
      <c r="A1" s="466" t="s">
        <v>381</v>
      </c>
      <c r="B1" s="466"/>
      <c r="C1" s="466"/>
      <c r="D1" s="466"/>
      <c r="E1" s="466"/>
      <c r="F1" s="467"/>
    </row>
    <row r="2" spans="1:6" ht="18">
      <c r="A2" s="106" t="s">
        <v>382</v>
      </c>
      <c r="B2" s="106" t="s">
        <v>383</v>
      </c>
      <c r="C2" s="106" t="s">
        <v>384</v>
      </c>
      <c r="D2" s="106" t="s">
        <v>385</v>
      </c>
      <c r="E2" s="106" t="s">
        <v>386</v>
      </c>
      <c r="F2" s="107" t="s">
        <v>387</v>
      </c>
    </row>
    <row r="3" spans="1:6" ht="31.2">
      <c r="A3" s="102">
        <v>1</v>
      </c>
      <c r="B3" s="103">
        <v>44504</v>
      </c>
      <c r="C3" s="104" t="s">
        <v>388</v>
      </c>
      <c r="D3" s="104" t="s">
        <v>389</v>
      </c>
      <c r="E3" s="104" t="s">
        <v>389</v>
      </c>
      <c r="F3" s="105" t="s">
        <v>389</v>
      </c>
    </row>
    <row r="4" spans="1:6" ht="18">
      <c r="A4" s="466" t="s">
        <v>390</v>
      </c>
      <c r="B4" s="466"/>
      <c r="C4" s="466"/>
      <c r="D4" s="466"/>
      <c r="E4" s="466"/>
      <c r="F4" s="467"/>
    </row>
    <row r="5" spans="1:6" ht="18">
      <c r="A5" s="106" t="s">
        <v>382</v>
      </c>
      <c r="B5" s="106" t="s">
        <v>383</v>
      </c>
      <c r="C5" s="107" t="s">
        <v>384</v>
      </c>
      <c r="D5" s="107" t="s">
        <v>385</v>
      </c>
      <c r="E5" s="107" t="s">
        <v>386</v>
      </c>
      <c r="F5" s="107" t="s">
        <v>387</v>
      </c>
    </row>
    <row r="6" spans="1:6" ht="78">
      <c r="A6" s="102">
        <v>2</v>
      </c>
      <c r="B6" s="103">
        <v>45371</v>
      </c>
      <c r="C6" s="105" t="s">
        <v>393</v>
      </c>
      <c r="D6" s="105" t="s">
        <v>391</v>
      </c>
      <c r="E6" s="105" t="s">
        <v>392</v>
      </c>
      <c r="F6" s="105" t="s">
        <v>392</v>
      </c>
    </row>
    <row r="7" spans="1:6" ht="234">
      <c r="A7" s="102">
        <v>2</v>
      </c>
      <c r="B7" s="103">
        <v>45454</v>
      </c>
      <c r="C7" s="105" t="s">
        <v>416</v>
      </c>
      <c r="D7" s="105" t="s">
        <v>394</v>
      </c>
      <c r="E7" s="105" t="s">
        <v>395</v>
      </c>
      <c r="F7" s="105" t="s">
        <v>396</v>
      </c>
    </row>
  </sheetData>
  <mergeCells count="2">
    <mergeCell ref="A1:F1"/>
    <mergeCell ref="A4:F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showGridLines="0" topLeftCell="D22" workbookViewId="0">
      <selection activeCell="F26" sqref="F26"/>
    </sheetView>
  </sheetViews>
  <sheetFormatPr baseColWidth="10" defaultRowHeight="13.2"/>
  <cols>
    <col min="1" max="1" width="33.88671875" style="201" customWidth="1"/>
    <col min="2" max="2" width="36" style="201" customWidth="1"/>
    <col min="3" max="3" width="34.5546875" style="201" customWidth="1"/>
    <col min="4" max="4" width="24.109375" style="201" customWidth="1"/>
    <col min="5" max="5" width="42.109375" style="202" customWidth="1"/>
    <col min="6" max="6" width="60.33203125" style="201" customWidth="1"/>
    <col min="7" max="7" width="25.33203125" style="201" bestFit="1" customWidth="1"/>
    <col min="8" max="8" width="33.109375" style="202" customWidth="1"/>
    <col min="9" max="9" width="11.5546875" style="202"/>
    <col min="10" max="10" width="23.44140625" style="201" bestFit="1" customWidth="1"/>
    <col min="11" max="11" width="11.5546875" style="215"/>
    <col min="12" max="12" width="42.5546875" style="207" customWidth="1"/>
    <col min="13" max="16384" width="11.5546875" style="201"/>
  </cols>
  <sheetData>
    <row r="1" spans="1:16" s="215" customFormat="1" ht="27" thickBot="1">
      <c r="A1" s="217" t="s">
        <v>75</v>
      </c>
      <c r="B1" s="217" t="s">
        <v>76</v>
      </c>
      <c r="C1" s="218" t="s">
        <v>77</v>
      </c>
      <c r="D1" s="219" t="s">
        <v>78</v>
      </c>
      <c r="E1" s="219" t="s">
        <v>79</v>
      </c>
      <c r="F1" s="219" t="s">
        <v>80</v>
      </c>
      <c r="G1" s="220" t="s">
        <v>3</v>
      </c>
      <c r="H1" s="219" t="s">
        <v>5</v>
      </c>
      <c r="I1" s="219" t="s">
        <v>81</v>
      </c>
      <c r="J1" s="221" t="s">
        <v>60</v>
      </c>
      <c r="K1" s="221" t="s">
        <v>82</v>
      </c>
      <c r="L1" s="221" t="s">
        <v>162</v>
      </c>
      <c r="M1" s="221" t="s">
        <v>83</v>
      </c>
      <c r="N1" s="221" t="s">
        <v>84</v>
      </c>
      <c r="O1" s="221" t="s">
        <v>85</v>
      </c>
      <c r="P1" s="221" t="s">
        <v>86</v>
      </c>
    </row>
    <row r="2" spans="1:16" ht="53.4" customHeight="1" thickBot="1">
      <c r="A2" s="200" t="s">
        <v>759</v>
      </c>
      <c r="B2" s="206" t="s">
        <v>161</v>
      </c>
      <c r="C2" s="222" t="s">
        <v>87</v>
      </c>
      <c r="D2" s="210" t="s">
        <v>760</v>
      </c>
      <c r="E2" s="208" t="s">
        <v>751</v>
      </c>
      <c r="F2" s="208" t="s">
        <v>771</v>
      </c>
      <c r="G2" s="216" t="s">
        <v>111</v>
      </c>
      <c r="H2" s="208" t="s">
        <v>118</v>
      </c>
      <c r="I2" s="208" t="s">
        <v>799</v>
      </c>
      <c r="J2" s="213" t="s">
        <v>89</v>
      </c>
      <c r="K2" s="203"/>
      <c r="L2" s="226" t="s">
        <v>90</v>
      </c>
      <c r="M2" s="211"/>
      <c r="N2" s="211"/>
      <c r="O2" s="211"/>
      <c r="P2" s="212"/>
    </row>
    <row r="3" spans="1:16" ht="52.8" customHeight="1">
      <c r="A3" s="200" t="s">
        <v>91</v>
      </c>
      <c r="B3" s="206" t="s">
        <v>92</v>
      </c>
      <c r="C3" s="222" t="s">
        <v>93</v>
      </c>
      <c r="D3" s="210" t="s">
        <v>761</v>
      </c>
      <c r="E3" s="208" t="s">
        <v>94</v>
      </c>
      <c r="F3" s="208" t="s">
        <v>772</v>
      </c>
      <c r="G3" s="216" t="s">
        <v>112</v>
      </c>
      <c r="H3" s="208" t="s">
        <v>119</v>
      </c>
      <c r="I3" s="208" t="s">
        <v>800</v>
      </c>
      <c r="J3" s="213" t="s">
        <v>95</v>
      </c>
      <c r="K3" s="228">
        <v>3</v>
      </c>
      <c r="L3" s="225" t="s">
        <v>813</v>
      </c>
      <c r="M3" s="229">
        <v>2500</v>
      </c>
      <c r="N3" s="229">
        <v>2500</v>
      </c>
      <c r="O3" s="229">
        <v>2500</v>
      </c>
      <c r="P3" s="229">
        <v>2500</v>
      </c>
    </row>
    <row r="4" spans="1:16" ht="26.4" customHeight="1">
      <c r="A4" s="200" t="s">
        <v>96</v>
      </c>
      <c r="B4" s="207"/>
      <c r="C4" s="207"/>
      <c r="D4" s="210" t="s">
        <v>762</v>
      </c>
      <c r="E4" s="208" t="s">
        <v>752</v>
      </c>
      <c r="F4" s="208" t="s">
        <v>773</v>
      </c>
      <c r="G4" s="216" t="s">
        <v>113</v>
      </c>
      <c r="H4" s="208" t="s">
        <v>120</v>
      </c>
      <c r="I4" s="208" t="s">
        <v>801</v>
      </c>
      <c r="J4" s="213" t="s">
        <v>97</v>
      </c>
      <c r="K4" s="228">
        <v>4</v>
      </c>
      <c r="L4" s="225" t="s">
        <v>814</v>
      </c>
      <c r="M4" s="230">
        <v>1</v>
      </c>
      <c r="N4" s="230">
        <v>1</v>
      </c>
      <c r="O4" s="230">
        <v>1</v>
      </c>
      <c r="P4" s="230">
        <v>1</v>
      </c>
    </row>
    <row r="5" spans="1:16" ht="26.4" customHeight="1">
      <c r="A5" s="200" t="s">
        <v>98</v>
      </c>
      <c r="B5" s="207"/>
      <c r="C5" s="207"/>
      <c r="D5" s="210" t="s">
        <v>763</v>
      </c>
      <c r="E5" s="208" t="s">
        <v>753</v>
      </c>
      <c r="F5" s="208" t="s">
        <v>774</v>
      </c>
      <c r="G5" s="216" t="s">
        <v>114</v>
      </c>
      <c r="H5" s="208" t="s">
        <v>121</v>
      </c>
      <c r="I5" s="208" t="s">
        <v>802</v>
      </c>
      <c r="J5" s="207"/>
      <c r="K5" s="204">
        <v>5</v>
      </c>
      <c r="L5" s="225" t="s">
        <v>815</v>
      </c>
      <c r="M5" s="230">
        <v>54</v>
      </c>
      <c r="N5" s="230">
        <v>52</v>
      </c>
      <c r="O5" s="230">
        <v>50</v>
      </c>
      <c r="P5" s="230">
        <v>48</v>
      </c>
    </row>
    <row r="6" spans="1:16" ht="39.6" customHeight="1">
      <c r="A6" s="200" t="s">
        <v>99</v>
      </c>
      <c r="B6" s="207"/>
      <c r="C6" s="207"/>
      <c r="D6" s="210" t="s">
        <v>761</v>
      </c>
      <c r="E6" s="208" t="s">
        <v>754</v>
      </c>
      <c r="F6" s="208" t="s">
        <v>775</v>
      </c>
      <c r="G6" s="216" t="s">
        <v>115</v>
      </c>
      <c r="H6" s="208" t="s">
        <v>122</v>
      </c>
      <c r="I6" s="208" t="s">
        <v>803</v>
      </c>
      <c r="J6" s="207"/>
      <c r="K6" s="204">
        <v>11</v>
      </c>
      <c r="L6" s="225" t="s">
        <v>816</v>
      </c>
      <c r="M6" s="230">
        <v>3000</v>
      </c>
      <c r="N6" s="230">
        <v>4000</v>
      </c>
      <c r="O6" s="230">
        <v>5000</v>
      </c>
      <c r="P6" s="230">
        <v>5000</v>
      </c>
    </row>
    <row r="7" spans="1:16" ht="26.4" customHeight="1">
      <c r="A7" s="200" t="s">
        <v>100</v>
      </c>
      <c r="B7" s="207"/>
      <c r="C7" s="207"/>
      <c r="D7" s="210" t="s">
        <v>764</v>
      </c>
      <c r="E7" s="208" t="s">
        <v>101</v>
      </c>
      <c r="F7" s="208" t="s">
        <v>776</v>
      </c>
      <c r="G7" s="216" t="s">
        <v>116</v>
      </c>
      <c r="H7" s="208" t="s">
        <v>123</v>
      </c>
      <c r="I7" s="208" t="s">
        <v>804</v>
      </c>
      <c r="J7" s="207"/>
      <c r="K7" s="204">
        <v>18</v>
      </c>
      <c r="L7" s="225" t="s">
        <v>817</v>
      </c>
      <c r="M7" s="229">
        <v>1</v>
      </c>
      <c r="N7" s="229">
        <v>1</v>
      </c>
      <c r="O7" s="229">
        <v>1</v>
      </c>
      <c r="P7" s="229">
        <v>1</v>
      </c>
    </row>
    <row r="8" spans="1:16" ht="39.6" customHeight="1">
      <c r="A8" s="200" t="s">
        <v>102</v>
      </c>
      <c r="B8" s="207"/>
      <c r="C8" s="207"/>
      <c r="D8" s="210" t="s">
        <v>764</v>
      </c>
      <c r="E8" s="208" t="s">
        <v>743</v>
      </c>
      <c r="F8" s="208" t="s">
        <v>777</v>
      </c>
      <c r="G8" s="216" t="s">
        <v>117</v>
      </c>
      <c r="H8" s="208" t="s">
        <v>124</v>
      </c>
      <c r="I8" s="208" t="s">
        <v>805</v>
      </c>
      <c r="J8" s="207"/>
      <c r="K8" s="204">
        <v>19</v>
      </c>
      <c r="L8" s="225" t="s">
        <v>818</v>
      </c>
      <c r="M8" s="230">
        <v>3</v>
      </c>
      <c r="N8" s="230">
        <v>3</v>
      </c>
      <c r="O8" s="230">
        <v>3</v>
      </c>
      <c r="P8" s="230">
        <v>3</v>
      </c>
    </row>
    <row r="9" spans="1:16" ht="52.8" customHeight="1">
      <c r="A9" s="200" t="s">
        <v>104</v>
      </c>
      <c r="B9" s="207"/>
      <c r="C9" s="207"/>
      <c r="D9" s="210" t="s">
        <v>765</v>
      </c>
      <c r="E9" s="208" t="s">
        <v>755</v>
      </c>
      <c r="F9" s="208" t="s">
        <v>778</v>
      </c>
      <c r="G9" s="207"/>
      <c r="H9" s="208" t="s">
        <v>125</v>
      </c>
      <c r="I9" s="208" t="s">
        <v>806</v>
      </c>
      <c r="J9" s="207"/>
      <c r="K9" s="205">
        <v>1</v>
      </c>
      <c r="L9" s="225" t="s">
        <v>819</v>
      </c>
      <c r="M9" s="230">
        <v>825</v>
      </c>
      <c r="N9" s="230">
        <v>1095</v>
      </c>
      <c r="O9" s="230">
        <v>1095</v>
      </c>
      <c r="P9" s="230">
        <v>1095</v>
      </c>
    </row>
    <row r="10" spans="1:16" ht="79.2">
      <c r="A10" s="200" t="s">
        <v>105</v>
      </c>
      <c r="B10" s="207"/>
      <c r="C10" s="207"/>
      <c r="D10" s="223" t="s">
        <v>584</v>
      </c>
      <c r="E10" s="208" t="s">
        <v>756</v>
      </c>
      <c r="F10" s="208" t="s">
        <v>779</v>
      </c>
      <c r="G10" s="207"/>
      <c r="H10" s="208" t="s">
        <v>126</v>
      </c>
      <c r="I10" s="208" t="s">
        <v>807</v>
      </c>
      <c r="J10" s="207"/>
      <c r="K10" s="204">
        <v>2</v>
      </c>
      <c r="L10" s="225" t="s">
        <v>820</v>
      </c>
      <c r="M10" s="230">
        <v>0</v>
      </c>
      <c r="N10" s="230">
        <v>150</v>
      </c>
      <c r="O10" s="230">
        <v>225</v>
      </c>
      <c r="P10" s="230">
        <v>225</v>
      </c>
    </row>
    <row r="11" spans="1:16" ht="52.8" customHeight="1">
      <c r="A11" s="200" t="s">
        <v>106</v>
      </c>
      <c r="B11" s="207"/>
      <c r="C11" s="207"/>
      <c r="D11" s="224" t="s">
        <v>766</v>
      </c>
      <c r="E11" s="208" t="s">
        <v>757</v>
      </c>
      <c r="F11" s="208" t="s">
        <v>780</v>
      </c>
      <c r="G11" s="207"/>
      <c r="H11" s="208" t="s">
        <v>127</v>
      </c>
      <c r="I11" s="208" t="s">
        <v>808</v>
      </c>
      <c r="J11" s="207"/>
      <c r="K11" s="204">
        <v>3</v>
      </c>
      <c r="L11" s="225" t="s">
        <v>821</v>
      </c>
      <c r="M11" s="230">
        <v>0</v>
      </c>
      <c r="N11" s="230">
        <v>800</v>
      </c>
      <c r="O11" s="230">
        <v>850</v>
      </c>
      <c r="P11" s="230">
        <v>850</v>
      </c>
    </row>
    <row r="12" spans="1:16" ht="39.6" customHeight="1">
      <c r="A12" s="200" t="s">
        <v>107</v>
      </c>
      <c r="B12" s="207"/>
      <c r="C12" s="207"/>
      <c r="D12" s="224" t="s">
        <v>767</v>
      </c>
      <c r="E12" s="209"/>
      <c r="F12" s="208" t="s">
        <v>781</v>
      </c>
      <c r="G12" s="207"/>
      <c r="H12" s="208" t="s">
        <v>128</v>
      </c>
      <c r="I12" s="208" t="s">
        <v>809</v>
      </c>
      <c r="J12" s="207"/>
      <c r="K12" s="204">
        <v>4</v>
      </c>
      <c r="L12" s="225" t="s">
        <v>822</v>
      </c>
      <c r="M12" s="230">
        <v>15</v>
      </c>
      <c r="N12" s="230">
        <v>15</v>
      </c>
      <c r="O12" s="230">
        <v>15</v>
      </c>
      <c r="P12" s="230">
        <v>15</v>
      </c>
    </row>
    <row r="13" spans="1:16" ht="52.8" customHeight="1">
      <c r="A13" s="200" t="s">
        <v>108</v>
      </c>
      <c r="B13" s="207"/>
      <c r="C13" s="207"/>
      <c r="D13" s="223" t="s">
        <v>768</v>
      </c>
      <c r="E13" s="209"/>
      <c r="F13" s="208" t="s">
        <v>782</v>
      </c>
      <c r="G13" s="207"/>
      <c r="H13" s="208" t="s">
        <v>129</v>
      </c>
      <c r="I13" s="208" t="s">
        <v>810</v>
      </c>
      <c r="J13" s="207"/>
      <c r="K13" s="204">
        <v>5</v>
      </c>
      <c r="L13" s="225" t="s">
        <v>823</v>
      </c>
      <c r="M13" s="230">
        <v>45.1</v>
      </c>
      <c r="N13" s="230">
        <v>45.35</v>
      </c>
      <c r="O13" s="230">
        <v>45.6</v>
      </c>
      <c r="P13" s="230">
        <v>45.6</v>
      </c>
    </row>
    <row r="14" spans="1:16" ht="52.8" customHeight="1">
      <c r="A14" s="207"/>
      <c r="B14" s="207"/>
      <c r="C14" s="207"/>
      <c r="D14" s="223" t="s">
        <v>769</v>
      </c>
      <c r="E14" s="209"/>
      <c r="F14" s="208" t="s">
        <v>783</v>
      </c>
      <c r="G14" s="207"/>
      <c r="H14" s="208" t="s">
        <v>130</v>
      </c>
      <c r="I14" s="208" t="s">
        <v>812</v>
      </c>
      <c r="J14" s="207"/>
      <c r="K14" s="204">
        <v>6</v>
      </c>
      <c r="L14" s="225" t="s">
        <v>824</v>
      </c>
      <c r="M14" s="230">
        <v>1</v>
      </c>
      <c r="N14" s="230">
        <v>1</v>
      </c>
      <c r="O14" s="230">
        <v>1</v>
      </c>
      <c r="P14" s="230">
        <v>1</v>
      </c>
    </row>
    <row r="15" spans="1:16" ht="26.4" customHeight="1">
      <c r="A15" s="207"/>
      <c r="B15" s="207"/>
      <c r="C15" s="207"/>
      <c r="D15" s="223" t="s">
        <v>563</v>
      </c>
      <c r="E15" s="209"/>
      <c r="F15" s="208" t="s">
        <v>784</v>
      </c>
      <c r="G15" s="207"/>
      <c r="H15" s="208" t="s">
        <v>131</v>
      </c>
      <c r="I15" s="208" t="s">
        <v>563</v>
      </c>
      <c r="J15" s="207"/>
      <c r="K15" s="227">
        <v>7</v>
      </c>
      <c r="L15" s="225" t="s">
        <v>825</v>
      </c>
      <c r="M15" s="230">
        <v>0.1</v>
      </c>
      <c r="N15" s="230">
        <v>0.4</v>
      </c>
      <c r="O15" s="230">
        <v>0.7</v>
      </c>
      <c r="P15" s="230">
        <v>1</v>
      </c>
    </row>
    <row r="16" spans="1:16" ht="66">
      <c r="A16" s="207"/>
      <c r="B16" s="207"/>
      <c r="C16" s="207"/>
      <c r="D16" s="224" t="s">
        <v>770</v>
      </c>
      <c r="E16" s="209"/>
      <c r="F16" s="208" t="s">
        <v>785</v>
      </c>
      <c r="G16" s="207"/>
      <c r="H16" s="208" t="s">
        <v>132</v>
      </c>
      <c r="I16" s="208" t="s">
        <v>811</v>
      </c>
      <c r="J16" s="207"/>
      <c r="K16" s="205">
        <v>1</v>
      </c>
      <c r="L16" s="225" t="s">
        <v>826</v>
      </c>
      <c r="M16" s="230">
        <v>0</v>
      </c>
      <c r="N16" s="230">
        <v>0.25</v>
      </c>
      <c r="O16" s="230">
        <v>0.5</v>
      </c>
      <c r="P16" s="230">
        <v>1</v>
      </c>
    </row>
    <row r="17" spans="1:16" ht="39.6">
      <c r="A17" s="207"/>
      <c r="B17" s="207"/>
      <c r="C17" s="207"/>
      <c r="D17" s="207"/>
      <c r="E17" s="209"/>
      <c r="F17" s="208" t="s">
        <v>786</v>
      </c>
      <c r="G17" s="207"/>
      <c r="H17" s="209"/>
      <c r="I17" s="209"/>
      <c r="J17" s="207"/>
      <c r="K17" s="204">
        <v>2</v>
      </c>
      <c r="L17" s="225" t="s">
        <v>827</v>
      </c>
      <c r="M17" s="230">
        <v>0</v>
      </c>
      <c r="N17" s="230">
        <v>1</v>
      </c>
      <c r="O17" s="230">
        <v>0</v>
      </c>
      <c r="P17" s="230">
        <v>0</v>
      </c>
    </row>
    <row r="18" spans="1:16" ht="52.8">
      <c r="A18" s="207"/>
      <c r="B18" s="207"/>
      <c r="C18" s="207"/>
      <c r="D18" s="207"/>
      <c r="E18" s="209"/>
      <c r="F18" s="208" t="s">
        <v>787</v>
      </c>
      <c r="G18" s="207"/>
      <c r="H18" s="209"/>
      <c r="I18" s="209"/>
      <c r="J18" s="207"/>
      <c r="K18" s="204">
        <v>6</v>
      </c>
      <c r="L18" s="225" t="s">
        <v>828</v>
      </c>
      <c r="M18" s="230">
        <v>2000</v>
      </c>
      <c r="N18" s="230">
        <v>3000</v>
      </c>
      <c r="O18" s="230">
        <v>3000</v>
      </c>
      <c r="P18" s="230">
        <v>4000</v>
      </c>
    </row>
    <row r="19" spans="1:16" ht="52.8">
      <c r="A19" s="207"/>
      <c r="B19" s="207"/>
      <c r="C19" s="207"/>
      <c r="D19" s="207"/>
      <c r="E19" s="209"/>
      <c r="F19" s="214" t="s">
        <v>788</v>
      </c>
      <c r="G19" s="207"/>
      <c r="H19" s="209"/>
      <c r="I19" s="209"/>
      <c r="J19" s="207"/>
      <c r="K19" s="204">
        <v>8</v>
      </c>
      <c r="L19" s="225" t="s">
        <v>829</v>
      </c>
      <c r="M19" s="230">
        <v>1</v>
      </c>
      <c r="N19" s="230">
        <v>1</v>
      </c>
      <c r="O19" s="230">
        <v>1</v>
      </c>
      <c r="P19" s="230">
        <v>1</v>
      </c>
    </row>
    <row r="20" spans="1:16" ht="26.4">
      <c r="A20" s="207"/>
      <c r="B20" s="207"/>
      <c r="C20" s="207"/>
      <c r="D20" s="207"/>
      <c r="E20" s="209"/>
      <c r="F20" s="208" t="s">
        <v>758</v>
      </c>
      <c r="G20" s="207"/>
      <c r="H20" s="209"/>
      <c r="I20" s="209"/>
      <c r="J20" s="207"/>
    </row>
    <row r="21" spans="1:16" ht="26.4">
      <c r="A21" s="207"/>
      <c r="B21" s="207"/>
      <c r="C21" s="207"/>
      <c r="D21" s="207"/>
      <c r="E21" s="209"/>
      <c r="F21" s="208" t="s">
        <v>789</v>
      </c>
      <c r="G21" s="207"/>
      <c r="H21" s="209"/>
      <c r="I21" s="209"/>
      <c r="J21" s="207"/>
    </row>
    <row r="22" spans="1:16" ht="52.8">
      <c r="A22" s="207"/>
      <c r="B22" s="207"/>
      <c r="C22" s="207"/>
      <c r="D22" s="207"/>
      <c r="E22" s="209"/>
      <c r="F22" s="208" t="s">
        <v>790</v>
      </c>
      <c r="G22" s="207"/>
      <c r="H22" s="209"/>
      <c r="I22" s="209"/>
      <c r="J22" s="207"/>
    </row>
    <row r="23" spans="1:16" ht="39.6">
      <c r="A23" s="207"/>
      <c r="B23" s="207"/>
      <c r="C23" s="207"/>
      <c r="D23" s="207"/>
      <c r="E23" s="209"/>
      <c r="F23" s="208" t="s">
        <v>791</v>
      </c>
      <c r="G23" s="207"/>
      <c r="H23" s="209"/>
      <c r="I23" s="209"/>
      <c r="J23" s="207"/>
    </row>
    <row r="24" spans="1:16" ht="26.4">
      <c r="A24" s="207"/>
      <c r="B24" s="207"/>
      <c r="C24" s="207"/>
      <c r="D24" s="207"/>
      <c r="E24" s="209"/>
      <c r="F24" s="208" t="s">
        <v>792</v>
      </c>
      <c r="G24" s="207"/>
      <c r="H24" s="209"/>
      <c r="I24" s="209"/>
      <c r="J24" s="207"/>
    </row>
    <row r="25" spans="1:16" ht="52.8">
      <c r="A25" s="207"/>
      <c r="B25" s="207"/>
      <c r="C25" s="207"/>
      <c r="D25" s="207"/>
      <c r="E25" s="209"/>
      <c r="F25" s="208" t="s">
        <v>793</v>
      </c>
      <c r="G25" s="207"/>
      <c r="H25" s="209"/>
      <c r="I25" s="209"/>
      <c r="J25" s="207"/>
    </row>
    <row r="26" spans="1:16" ht="39.6">
      <c r="A26" s="207"/>
      <c r="B26" s="207"/>
      <c r="C26" s="207"/>
      <c r="D26" s="207"/>
      <c r="E26" s="209"/>
      <c r="F26" s="208" t="s">
        <v>794</v>
      </c>
      <c r="G26" s="207"/>
      <c r="H26" s="209"/>
      <c r="I26" s="209"/>
      <c r="J26" s="207"/>
    </row>
    <row r="27" spans="1:16" ht="39.6">
      <c r="A27" s="207"/>
      <c r="B27" s="207"/>
      <c r="C27" s="207"/>
      <c r="D27" s="207"/>
      <c r="E27" s="209"/>
      <c r="F27" s="208" t="s">
        <v>795</v>
      </c>
      <c r="G27" s="207"/>
      <c r="H27" s="209"/>
      <c r="I27" s="209"/>
      <c r="J27" s="207"/>
    </row>
    <row r="28" spans="1:16" ht="26.4">
      <c r="A28" s="207"/>
      <c r="B28" s="207"/>
      <c r="C28" s="207"/>
      <c r="D28" s="207"/>
      <c r="E28" s="209"/>
      <c r="F28" s="208" t="s">
        <v>796</v>
      </c>
      <c r="G28" s="207"/>
      <c r="H28" s="209"/>
      <c r="I28" s="209"/>
      <c r="J28" s="207"/>
    </row>
    <row r="29" spans="1:16" ht="39.6">
      <c r="A29" s="207"/>
      <c r="B29" s="207"/>
      <c r="C29" s="207"/>
      <c r="D29" s="207"/>
      <c r="E29" s="209"/>
      <c r="F29" s="208" t="s">
        <v>797</v>
      </c>
      <c r="G29" s="207"/>
      <c r="H29" s="209"/>
      <c r="I29" s="209"/>
      <c r="J29" s="207"/>
    </row>
    <row r="30" spans="1:16" ht="52.8">
      <c r="A30" s="207"/>
      <c r="B30" s="207"/>
      <c r="C30" s="207"/>
      <c r="D30" s="207"/>
      <c r="E30" s="209"/>
      <c r="F30" s="208" t="s">
        <v>798</v>
      </c>
      <c r="G30" s="207"/>
      <c r="H30" s="209"/>
      <c r="I30" s="209"/>
      <c r="J30" s="207"/>
    </row>
    <row r="31" spans="1:16">
      <c r="A31" s="207"/>
      <c r="B31" s="207"/>
      <c r="C31" s="207"/>
      <c r="D31" s="207"/>
      <c r="E31" s="209"/>
      <c r="F31" s="207"/>
      <c r="G31" s="207"/>
      <c r="H31" s="209"/>
      <c r="I31" s="209"/>
      <c r="J31" s="207"/>
    </row>
    <row r="32" spans="1:16">
      <c r="A32" s="207"/>
      <c r="B32" s="207"/>
      <c r="C32" s="207"/>
      <c r="D32" s="207"/>
      <c r="E32" s="209"/>
      <c r="F32" s="207"/>
      <c r="G32" s="207"/>
      <c r="H32" s="209"/>
      <c r="I32" s="209"/>
      <c r="J32" s="207"/>
    </row>
    <row r="33" spans="1:10">
      <c r="A33" s="207"/>
      <c r="B33" s="207"/>
      <c r="C33" s="207"/>
      <c r="D33" s="207"/>
      <c r="E33" s="209"/>
      <c r="F33" s="207"/>
      <c r="G33" s="207"/>
      <c r="H33" s="209"/>
      <c r="I33" s="209"/>
      <c r="J33" s="207"/>
    </row>
    <row r="34" spans="1:10">
      <c r="A34" s="207"/>
      <c r="B34" s="207"/>
      <c r="C34" s="207"/>
      <c r="D34" s="207"/>
      <c r="E34" s="209"/>
      <c r="F34" s="207"/>
      <c r="G34" s="207"/>
      <c r="H34" s="209"/>
      <c r="I34" s="209"/>
      <c r="J34" s="207"/>
    </row>
    <row r="35" spans="1:10">
      <c r="A35" s="207"/>
      <c r="B35" s="207"/>
      <c r="C35" s="207"/>
      <c r="D35" s="207"/>
      <c r="E35" s="209"/>
      <c r="F35" s="207"/>
      <c r="G35" s="207"/>
      <c r="H35" s="209"/>
      <c r="I35" s="209"/>
      <c r="J35" s="207"/>
    </row>
    <row r="36" spans="1:10">
      <c r="A36" s="207"/>
      <c r="B36" s="207"/>
      <c r="C36" s="207"/>
      <c r="D36" s="207"/>
      <c r="E36" s="209"/>
      <c r="F36" s="207"/>
      <c r="G36" s="207"/>
      <c r="H36" s="209"/>
      <c r="I36" s="209"/>
      <c r="J36" s="207"/>
    </row>
    <row r="37" spans="1:10">
      <c r="A37" s="207"/>
      <c r="B37" s="207"/>
      <c r="C37" s="207"/>
      <c r="D37" s="207"/>
      <c r="E37" s="209"/>
      <c r="F37" s="207"/>
      <c r="G37" s="207"/>
      <c r="H37" s="209"/>
      <c r="I37" s="209"/>
      <c r="J37" s="207"/>
    </row>
    <row r="38" spans="1:10">
      <c r="A38" s="207"/>
      <c r="B38" s="207"/>
      <c r="C38" s="207"/>
      <c r="D38" s="207"/>
      <c r="E38" s="209"/>
      <c r="F38" s="207"/>
      <c r="G38" s="207"/>
      <c r="H38" s="209"/>
      <c r="I38" s="209"/>
      <c r="J38" s="207"/>
    </row>
    <row r="39" spans="1:10">
      <c r="I39" s="20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zoomScale="85" zoomScaleNormal="85" workbookViewId="0">
      <selection sqref="A1:C4"/>
    </sheetView>
  </sheetViews>
  <sheetFormatPr baseColWidth="10" defaultColWidth="11.44140625" defaultRowHeight="14.4"/>
  <cols>
    <col min="1" max="17" width="19.44140625" style="1" customWidth="1"/>
    <col min="18" max="19" width="11.44140625" style="1"/>
    <col min="20" max="20" width="11.44140625" style="39"/>
    <col min="21" max="23" width="11.44140625" style="1"/>
    <col min="24" max="24" width="11.44140625" style="39"/>
    <col min="25" max="27" width="11.44140625" style="1"/>
    <col min="28" max="28" width="11.44140625" style="39"/>
    <col min="29" max="31" width="11.44140625" style="1"/>
    <col min="32" max="32" width="11.44140625" style="39"/>
    <col min="33" max="33" width="11.44140625" style="1"/>
    <col min="34" max="34" width="18.5546875" style="1" customWidth="1"/>
    <col min="35" max="16384" width="11.44140625" style="1"/>
  </cols>
  <sheetData>
    <row r="1" spans="1:37" customFormat="1" ht="20.100000000000001" customHeight="1">
      <c r="A1" s="347"/>
      <c r="B1" s="347"/>
      <c r="C1" s="347"/>
      <c r="D1" s="348" t="s">
        <v>110</v>
      </c>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9" t="str">
        <f>[2]Indice!M1</f>
        <v>Código: OAP-F09</v>
      </c>
      <c r="AG1" s="349"/>
      <c r="AH1" s="350"/>
    </row>
    <row r="2" spans="1:37" customFormat="1" ht="20.100000000000001" customHeight="1">
      <c r="A2" s="347"/>
      <c r="B2" s="347"/>
      <c r="C2" s="347"/>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9" t="str">
        <f>[2]Indice!M2</f>
        <v>Versión: 1</v>
      </c>
      <c r="AG2" s="349"/>
      <c r="AH2" s="350"/>
    </row>
    <row r="3" spans="1:37" customFormat="1" ht="20.100000000000001" customHeight="1">
      <c r="A3" s="347"/>
      <c r="B3" s="347"/>
      <c r="C3" s="347"/>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9" t="str">
        <f>[2]Indice!M3</f>
        <v>Fecha de actualización: 4 de noviembre de 2021</v>
      </c>
      <c r="AG3" s="349"/>
      <c r="AH3" s="350"/>
    </row>
    <row r="4" spans="1:37" customFormat="1" ht="20.100000000000001" customHeight="1">
      <c r="A4" s="347"/>
      <c r="B4" s="347"/>
      <c r="C4" s="347"/>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9" t="s">
        <v>109</v>
      </c>
      <c r="AG4" s="349"/>
      <c r="AH4" s="350"/>
    </row>
    <row r="5" spans="1:37" s="12" customFormat="1" ht="32.25" customHeight="1">
      <c r="A5" s="342" t="s">
        <v>160</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c r="AJ5"/>
      <c r="AK5"/>
    </row>
    <row r="6" spans="1:37" s="12" customFormat="1" ht="32.25" customHeigh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c r="AJ6"/>
      <c r="AK6"/>
    </row>
    <row r="7" spans="1:37" s="12" customFormat="1" ht="32.25" customHeight="1">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c r="AJ7"/>
      <c r="AK7"/>
    </row>
    <row r="8" spans="1:37" ht="16.5" customHeight="1">
      <c r="A8" s="344" t="s">
        <v>0</v>
      </c>
      <c r="B8" s="344"/>
      <c r="C8" s="344"/>
      <c r="D8" s="344"/>
      <c r="E8" s="344"/>
      <c r="F8" s="345" t="s">
        <v>39</v>
      </c>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6"/>
    </row>
    <row r="9" spans="1:37" ht="20.25" customHeight="1">
      <c r="A9" s="318" t="s">
        <v>57</v>
      </c>
      <c r="B9" s="319"/>
      <c r="C9" s="318" t="s">
        <v>37</v>
      </c>
      <c r="D9" s="319"/>
      <c r="E9" s="320"/>
      <c r="F9" s="2" t="s">
        <v>38</v>
      </c>
      <c r="G9" s="321">
        <v>2022</v>
      </c>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row>
    <row r="10" spans="1:37" s="6" customFormat="1" ht="15" customHeight="1">
      <c r="A10" s="323" t="s">
        <v>1</v>
      </c>
      <c r="B10" s="323" t="s">
        <v>54</v>
      </c>
      <c r="C10" s="323" t="s">
        <v>55</v>
      </c>
      <c r="D10" s="323" t="s">
        <v>56</v>
      </c>
      <c r="E10" s="323" t="s">
        <v>2</v>
      </c>
      <c r="F10" s="325" t="s">
        <v>67</v>
      </c>
      <c r="G10" s="326"/>
      <c r="H10" s="326"/>
      <c r="I10" s="326"/>
      <c r="J10" s="326"/>
      <c r="K10" s="326"/>
      <c r="L10" s="326"/>
      <c r="M10" s="326"/>
      <c r="N10" s="326"/>
      <c r="O10" s="326"/>
      <c r="P10" s="326"/>
      <c r="Q10" s="327"/>
      <c r="R10" s="339" t="s">
        <v>66</v>
      </c>
      <c r="S10" s="340"/>
      <c r="T10" s="340"/>
      <c r="U10" s="340"/>
      <c r="V10" s="340"/>
      <c r="W10" s="340"/>
      <c r="X10" s="340"/>
      <c r="Y10" s="340"/>
      <c r="Z10" s="340"/>
      <c r="AA10" s="340"/>
      <c r="AB10" s="340"/>
      <c r="AC10" s="340"/>
      <c r="AD10" s="340"/>
      <c r="AE10" s="340"/>
      <c r="AF10" s="340"/>
      <c r="AG10" s="341"/>
      <c r="AH10" s="331" t="s">
        <v>14</v>
      </c>
    </row>
    <row r="11" spans="1:37" s="6" customFormat="1" ht="15" customHeight="1">
      <c r="A11" s="324"/>
      <c r="B11" s="324"/>
      <c r="C11" s="324"/>
      <c r="D11" s="324"/>
      <c r="E11" s="324"/>
      <c r="F11" s="328"/>
      <c r="G11" s="329"/>
      <c r="H11" s="329"/>
      <c r="I11" s="329"/>
      <c r="J11" s="329"/>
      <c r="K11" s="329"/>
      <c r="L11" s="329"/>
      <c r="M11" s="329"/>
      <c r="N11" s="329"/>
      <c r="O11" s="329"/>
      <c r="P11" s="329"/>
      <c r="Q11" s="330"/>
      <c r="R11" s="333" t="s">
        <v>15</v>
      </c>
      <c r="S11" s="334"/>
      <c r="T11" s="334"/>
      <c r="U11" s="335"/>
      <c r="V11" s="333" t="s">
        <v>16</v>
      </c>
      <c r="W11" s="334"/>
      <c r="X11" s="334"/>
      <c r="Y11" s="335"/>
      <c r="Z11" s="333" t="s">
        <v>17</v>
      </c>
      <c r="AA11" s="334"/>
      <c r="AB11" s="334"/>
      <c r="AC11" s="335"/>
      <c r="AD11" s="336" t="s">
        <v>18</v>
      </c>
      <c r="AE11" s="337"/>
      <c r="AF11" s="337"/>
      <c r="AG11" s="338"/>
      <c r="AH11" s="332"/>
    </row>
    <row r="12" spans="1:37" s="6" customFormat="1" ht="30.6">
      <c r="A12" s="324"/>
      <c r="B12" s="324"/>
      <c r="C12" s="324"/>
      <c r="D12" s="324"/>
      <c r="E12" s="324"/>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36" t="s">
        <v>21</v>
      </c>
      <c r="U12" s="7" t="s">
        <v>13</v>
      </c>
      <c r="V12" s="7" t="s">
        <v>40</v>
      </c>
      <c r="W12" s="7" t="s">
        <v>41</v>
      </c>
      <c r="X12" s="36" t="s">
        <v>42</v>
      </c>
      <c r="Y12" s="7" t="s">
        <v>68</v>
      </c>
      <c r="Z12" s="7" t="s">
        <v>43</v>
      </c>
      <c r="AA12" s="7" t="s">
        <v>44</v>
      </c>
      <c r="AB12" s="36" t="s">
        <v>45</v>
      </c>
      <c r="AC12" s="7" t="s">
        <v>70</v>
      </c>
      <c r="AD12" s="7" t="s">
        <v>46</v>
      </c>
      <c r="AE12" s="7" t="s">
        <v>47</v>
      </c>
      <c r="AF12" s="36" t="s">
        <v>48</v>
      </c>
      <c r="AG12" s="7" t="s">
        <v>71</v>
      </c>
      <c r="AH12" s="332"/>
    </row>
    <row r="13" spans="1:37" ht="120.75" customHeight="1">
      <c r="A13" s="8" t="s">
        <v>50</v>
      </c>
      <c r="B13" s="9" t="s">
        <v>53</v>
      </c>
      <c r="C13" s="9" t="s">
        <v>49</v>
      </c>
      <c r="D13" s="9" t="s">
        <v>51</v>
      </c>
      <c r="E13" s="9" t="s">
        <v>52</v>
      </c>
      <c r="F13" s="9" t="s">
        <v>58</v>
      </c>
      <c r="G13" s="9" t="s">
        <v>133</v>
      </c>
      <c r="H13" s="9" t="s">
        <v>59</v>
      </c>
      <c r="I13" s="9" t="s">
        <v>63</v>
      </c>
      <c r="J13" s="9" t="s">
        <v>61</v>
      </c>
      <c r="K13" s="9" t="s">
        <v>65</v>
      </c>
      <c r="L13" s="9" t="s">
        <v>64</v>
      </c>
      <c r="M13" s="9" t="s">
        <v>22</v>
      </c>
      <c r="N13" s="10" t="s">
        <v>23</v>
      </c>
      <c r="O13" s="10" t="s">
        <v>24</v>
      </c>
      <c r="P13" s="10" t="s">
        <v>25</v>
      </c>
      <c r="Q13" s="10" t="s">
        <v>26</v>
      </c>
      <c r="R13" s="11" t="s">
        <v>28</v>
      </c>
      <c r="S13" s="11" t="s">
        <v>29</v>
      </c>
      <c r="T13" s="37" t="s">
        <v>30</v>
      </c>
      <c r="U13" s="11" t="s">
        <v>27</v>
      </c>
      <c r="V13" s="11" t="s">
        <v>31</v>
      </c>
      <c r="W13" s="11" t="s">
        <v>32</v>
      </c>
      <c r="X13" s="37" t="s">
        <v>30</v>
      </c>
      <c r="Y13" s="11" t="s">
        <v>69</v>
      </c>
      <c r="Z13" s="11" t="s">
        <v>33</v>
      </c>
      <c r="AA13" s="11" t="s">
        <v>34</v>
      </c>
      <c r="AB13" s="37" t="s">
        <v>30</v>
      </c>
      <c r="AC13" s="11" t="s">
        <v>73</v>
      </c>
      <c r="AD13" s="11" t="s">
        <v>35</v>
      </c>
      <c r="AE13" s="11" t="s">
        <v>36</v>
      </c>
      <c r="AF13" s="37" t="s">
        <v>30</v>
      </c>
      <c r="AG13" s="11" t="s">
        <v>72</v>
      </c>
      <c r="AH13" s="11" t="s">
        <v>74</v>
      </c>
    </row>
    <row r="14" spans="1:37" s="35" customFormat="1" ht="27.6">
      <c r="A14" s="31" t="s">
        <v>50</v>
      </c>
      <c r="B14" s="32"/>
      <c r="C14" s="32"/>
      <c r="D14" s="32"/>
      <c r="E14" s="32"/>
      <c r="F14" s="32"/>
      <c r="G14" s="32"/>
      <c r="H14" s="32"/>
      <c r="I14" s="32"/>
      <c r="J14" s="32"/>
      <c r="K14" s="32"/>
      <c r="L14" s="32"/>
      <c r="M14" s="32"/>
      <c r="N14" s="33"/>
      <c r="O14" s="33"/>
      <c r="P14" s="33"/>
      <c r="Q14" s="33"/>
      <c r="R14" s="34"/>
      <c r="S14" s="34"/>
      <c r="T14" s="38" t="e">
        <f>S14/R14</f>
        <v>#DIV/0!</v>
      </c>
      <c r="U14" s="34"/>
      <c r="V14" s="34"/>
      <c r="W14" s="34"/>
      <c r="X14" s="38" t="e">
        <f>W14/V14</f>
        <v>#DIV/0!</v>
      </c>
      <c r="Y14" s="34"/>
      <c r="Z14" s="34"/>
      <c r="AA14" s="34"/>
      <c r="AB14" s="38" t="e">
        <f>AA14/Z14</f>
        <v>#DIV/0!</v>
      </c>
      <c r="AC14" s="34"/>
      <c r="AD14" s="34"/>
      <c r="AE14" s="34"/>
      <c r="AF14" s="38" t="e">
        <f>AE14/AD14</f>
        <v>#DIV/0!</v>
      </c>
      <c r="AG14" s="34"/>
      <c r="AH14" s="34"/>
    </row>
    <row r="15" spans="1:37" s="35" customFormat="1" ht="27.6">
      <c r="A15" s="31" t="s">
        <v>50</v>
      </c>
      <c r="B15" s="32"/>
      <c r="C15" s="32"/>
      <c r="D15" s="32"/>
      <c r="E15" s="32"/>
      <c r="F15" s="32"/>
      <c r="G15" s="32"/>
      <c r="H15" s="32"/>
      <c r="I15" s="32"/>
      <c r="J15" s="32"/>
      <c r="K15" s="32"/>
      <c r="L15" s="32"/>
      <c r="M15" s="32"/>
      <c r="N15" s="33"/>
      <c r="O15" s="33"/>
      <c r="P15" s="33"/>
      <c r="Q15" s="33"/>
      <c r="R15" s="34"/>
      <c r="S15" s="34"/>
      <c r="T15" s="38" t="e">
        <f t="shared" ref="T15:T36" si="0">S15/R15</f>
        <v>#DIV/0!</v>
      </c>
      <c r="U15" s="34"/>
      <c r="V15" s="34"/>
      <c r="W15" s="34"/>
      <c r="X15" s="38" t="e">
        <f t="shared" ref="X15:X36" si="1">W15/V15</f>
        <v>#DIV/0!</v>
      </c>
      <c r="Y15" s="34"/>
      <c r="Z15" s="34"/>
      <c r="AA15" s="34"/>
      <c r="AB15" s="38" t="e">
        <f t="shared" ref="AB15:AB36" si="2">AA15/Z15</f>
        <v>#DIV/0!</v>
      </c>
      <c r="AC15" s="34"/>
      <c r="AD15" s="34"/>
      <c r="AE15" s="34"/>
      <c r="AF15" s="38" t="e">
        <f t="shared" ref="AF15:AF36" si="3">AE15/AD15</f>
        <v>#DIV/0!</v>
      </c>
      <c r="AG15" s="34"/>
      <c r="AH15" s="34"/>
    </row>
    <row r="16" spans="1:37" s="35" customFormat="1" ht="27.6">
      <c r="A16" s="31" t="s">
        <v>50</v>
      </c>
      <c r="B16" s="32"/>
      <c r="C16" s="32"/>
      <c r="D16" s="32"/>
      <c r="E16" s="32"/>
      <c r="F16" s="32"/>
      <c r="G16" s="32"/>
      <c r="H16" s="32"/>
      <c r="I16" s="32"/>
      <c r="J16" s="32"/>
      <c r="K16" s="32"/>
      <c r="L16" s="32"/>
      <c r="M16" s="32"/>
      <c r="N16" s="33"/>
      <c r="O16" s="33"/>
      <c r="P16" s="33"/>
      <c r="Q16" s="33"/>
      <c r="R16" s="34"/>
      <c r="S16" s="34"/>
      <c r="T16" s="38" t="e">
        <f t="shared" si="0"/>
        <v>#DIV/0!</v>
      </c>
      <c r="U16" s="34"/>
      <c r="V16" s="34"/>
      <c r="W16" s="34"/>
      <c r="X16" s="38" t="e">
        <f t="shared" si="1"/>
        <v>#DIV/0!</v>
      </c>
      <c r="Y16" s="34"/>
      <c r="Z16" s="34"/>
      <c r="AA16" s="34"/>
      <c r="AB16" s="38" t="e">
        <f t="shared" si="2"/>
        <v>#DIV/0!</v>
      </c>
      <c r="AC16" s="34"/>
      <c r="AD16" s="34"/>
      <c r="AE16" s="34"/>
      <c r="AF16" s="38" t="e">
        <f t="shared" si="3"/>
        <v>#DIV/0!</v>
      </c>
      <c r="AG16" s="34"/>
      <c r="AH16" s="34"/>
    </row>
    <row r="17" spans="1:34" s="35" customFormat="1" ht="27.6">
      <c r="A17" s="31" t="s">
        <v>50</v>
      </c>
      <c r="B17" s="32"/>
      <c r="C17" s="32"/>
      <c r="D17" s="32"/>
      <c r="E17" s="32"/>
      <c r="F17" s="32"/>
      <c r="G17" s="32"/>
      <c r="H17" s="32"/>
      <c r="I17" s="32"/>
      <c r="J17" s="32"/>
      <c r="K17" s="32"/>
      <c r="L17" s="32"/>
      <c r="M17" s="32"/>
      <c r="N17" s="33"/>
      <c r="O17" s="33"/>
      <c r="P17" s="33"/>
      <c r="Q17" s="33"/>
      <c r="R17" s="34"/>
      <c r="S17" s="34"/>
      <c r="T17" s="38" t="e">
        <f t="shared" si="0"/>
        <v>#DIV/0!</v>
      </c>
      <c r="U17" s="34"/>
      <c r="V17" s="34"/>
      <c r="W17" s="34"/>
      <c r="X17" s="38" t="e">
        <f t="shared" si="1"/>
        <v>#DIV/0!</v>
      </c>
      <c r="Y17" s="34"/>
      <c r="Z17" s="34"/>
      <c r="AA17" s="34"/>
      <c r="AB17" s="38" t="e">
        <f t="shared" si="2"/>
        <v>#DIV/0!</v>
      </c>
      <c r="AC17" s="34"/>
      <c r="AD17" s="34"/>
      <c r="AE17" s="34"/>
      <c r="AF17" s="38" t="e">
        <f t="shared" si="3"/>
        <v>#DIV/0!</v>
      </c>
      <c r="AG17" s="34"/>
      <c r="AH17" s="34"/>
    </row>
    <row r="18" spans="1:34" s="35" customFormat="1" ht="27.6">
      <c r="A18" s="31" t="s">
        <v>50</v>
      </c>
      <c r="B18" s="32"/>
      <c r="C18" s="32"/>
      <c r="D18" s="32"/>
      <c r="E18" s="32"/>
      <c r="F18" s="32"/>
      <c r="G18" s="32"/>
      <c r="H18" s="32"/>
      <c r="I18" s="32"/>
      <c r="J18" s="32"/>
      <c r="K18" s="32"/>
      <c r="L18" s="32"/>
      <c r="M18" s="32"/>
      <c r="N18" s="33"/>
      <c r="O18" s="33"/>
      <c r="P18" s="33"/>
      <c r="Q18" s="33"/>
      <c r="R18" s="34"/>
      <c r="S18" s="34"/>
      <c r="T18" s="38" t="e">
        <f t="shared" si="0"/>
        <v>#DIV/0!</v>
      </c>
      <c r="U18" s="34"/>
      <c r="V18" s="34"/>
      <c r="W18" s="34"/>
      <c r="X18" s="38" t="e">
        <f t="shared" si="1"/>
        <v>#DIV/0!</v>
      </c>
      <c r="Y18" s="34"/>
      <c r="Z18" s="34"/>
      <c r="AA18" s="34"/>
      <c r="AB18" s="38" t="e">
        <f t="shared" si="2"/>
        <v>#DIV/0!</v>
      </c>
      <c r="AC18" s="34"/>
      <c r="AD18" s="34"/>
      <c r="AE18" s="34"/>
      <c r="AF18" s="38" t="e">
        <f t="shared" si="3"/>
        <v>#DIV/0!</v>
      </c>
      <c r="AG18" s="34"/>
      <c r="AH18" s="34"/>
    </row>
    <row r="19" spans="1:34" s="35" customFormat="1" ht="27.6">
      <c r="A19" s="31" t="s">
        <v>50</v>
      </c>
      <c r="B19" s="32"/>
      <c r="C19" s="32"/>
      <c r="D19" s="32"/>
      <c r="E19" s="32"/>
      <c r="F19" s="32"/>
      <c r="G19" s="32"/>
      <c r="H19" s="32"/>
      <c r="I19" s="32"/>
      <c r="J19" s="32"/>
      <c r="K19" s="32"/>
      <c r="L19" s="32"/>
      <c r="M19" s="32"/>
      <c r="N19" s="33"/>
      <c r="O19" s="33"/>
      <c r="P19" s="33"/>
      <c r="Q19" s="33"/>
      <c r="R19" s="34"/>
      <c r="S19" s="34"/>
      <c r="T19" s="38" t="e">
        <f t="shared" si="0"/>
        <v>#DIV/0!</v>
      </c>
      <c r="U19" s="34"/>
      <c r="V19" s="34"/>
      <c r="W19" s="34"/>
      <c r="X19" s="38" t="e">
        <f t="shared" si="1"/>
        <v>#DIV/0!</v>
      </c>
      <c r="Y19" s="34"/>
      <c r="Z19" s="34"/>
      <c r="AA19" s="34"/>
      <c r="AB19" s="38" t="e">
        <f t="shared" si="2"/>
        <v>#DIV/0!</v>
      </c>
      <c r="AC19" s="34"/>
      <c r="AD19" s="34"/>
      <c r="AE19" s="34"/>
      <c r="AF19" s="38" t="e">
        <f t="shared" si="3"/>
        <v>#DIV/0!</v>
      </c>
      <c r="AG19" s="34"/>
      <c r="AH19" s="34"/>
    </row>
    <row r="20" spans="1:34" s="35" customFormat="1" ht="27.6">
      <c r="A20" s="31" t="s">
        <v>50</v>
      </c>
      <c r="B20" s="32"/>
      <c r="C20" s="32"/>
      <c r="D20" s="32"/>
      <c r="E20" s="32"/>
      <c r="F20" s="32"/>
      <c r="G20" s="32"/>
      <c r="H20" s="32"/>
      <c r="I20" s="32"/>
      <c r="J20" s="32"/>
      <c r="K20" s="32"/>
      <c r="L20" s="32"/>
      <c r="M20" s="32"/>
      <c r="N20" s="33"/>
      <c r="O20" s="33"/>
      <c r="P20" s="33"/>
      <c r="Q20" s="33"/>
      <c r="R20" s="34"/>
      <c r="S20" s="34"/>
      <c r="T20" s="38" t="e">
        <f t="shared" si="0"/>
        <v>#DIV/0!</v>
      </c>
      <c r="U20" s="34"/>
      <c r="V20" s="34"/>
      <c r="W20" s="34"/>
      <c r="X20" s="38" t="e">
        <f t="shared" si="1"/>
        <v>#DIV/0!</v>
      </c>
      <c r="Y20" s="34"/>
      <c r="Z20" s="34"/>
      <c r="AA20" s="34"/>
      <c r="AB20" s="38" t="e">
        <f t="shared" si="2"/>
        <v>#DIV/0!</v>
      </c>
      <c r="AC20" s="34"/>
      <c r="AD20" s="34"/>
      <c r="AE20" s="34"/>
      <c r="AF20" s="38" t="e">
        <f t="shared" si="3"/>
        <v>#DIV/0!</v>
      </c>
      <c r="AG20" s="34"/>
      <c r="AH20" s="34"/>
    </row>
    <row r="21" spans="1:34" s="35" customFormat="1" ht="27.6">
      <c r="A21" s="31" t="s">
        <v>50</v>
      </c>
      <c r="B21" s="32"/>
      <c r="C21" s="32"/>
      <c r="D21" s="32"/>
      <c r="E21" s="32"/>
      <c r="F21" s="32"/>
      <c r="G21" s="32"/>
      <c r="H21" s="32"/>
      <c r="I21" s="32"/>
      <c r="J21" s="32"/>
      <c r="K21" s="32"/>
      <c r="L21" s="32"/>
      <c r="M21" s="32"/>
      <c r="N21" s="33"/>
      <c r="O21" s="33"/>
      <c r="P21" s="33"/>
      <c r="Q21" s="33"/>
      <c r="R21" s="34"/>
      <c r="S21" s="34"/>
      <c r="T21" s="38" t="e">
        <f t="shared" si="0"/>
        <v>#DIV/0!</v>
      </c>
      <c r="U21" s="34"/>
      <c r="V21" s="34"/>
      <c r="W21" s="34"/>
      <c r="X21" s="38" t="e">
        <f t="shared" si="1"/>
        <v>#DIV/0!</v>
      </c>
      <c r="Y21" s="34"/>
      <c r="Z21" s="34"/>
      <c r="AA21" s="34"/>
      <c r="AB21" s="38" t="e">
        <f t="shared" si="2"/>
        <v>#DIV/0!</v>
      </c>
      <c r="AC21" s="34"/>
      <c r="AD21" s="34"/>
      <c r="AE21" s="34"/>
      <c r="AF21" s="38" t="e">
        <f t="shared" si="3"/>
        <v>#DIV/0!</v>
      </c>
      <c r="AG21" s="34"/>
      <c r="AH21" s="34"/>
    </row>
    <row r="22" spans="1:34" s="35" customFormat="1" ht="27.6">
      <c r="A22" s="31" t="s">
        <v>50</v>
      </c>
      <c r="B22" s="32"/>
      <c r="C22" s="32"/>
      <c r="D22" s="32"/>
      <c r="E22" s="32"/>
      <c r="F22" s="32"/>
      <c r="G22" s="32"/>
      <c r="H22" s="32"/>
      <c r="I22" s="32"/>
      <c r="J22" s="32"/>
      <c r="K22" s="32"/>
      <c r="L22" s="32"/>
      <c r="M22" s="32"/>
      <c r="N22" s="33"/>
      <c r="O22" s="33"/>
      <c r="P22" s="33"/>
      <c r="Q22" s="33"/>
      <c r="R22" s="34"/>
      <c r="S22" s="34"/>
      <c r="T22" s="38" t="e">
        <f t="shared" si="0"/>
        <v>#DIV/0!</v>
      </c>
      <c r="U22" s="34"/>
      <c r="V22" s="34"/>
      <c r="W22" s="34"/>
      <c r="X22" s="38" t="e">
        <f t="shared" si="1"/>
        <v>#DIV/0!</v>
      </c>
      <c r="Y22" s="34"/>
      <c r="Z22" s="34"/>
      <c r="AA22" s="34"/>
      <c r="AB22" s="38" t="e">
        <f t="shared" si="2"/>
        <v>#DIV/0!</v>
      </c>
      <c r="AC22" s="34"/>
      <c r="AD22" s="34"/>
      <c r="AE22" s="34"/>
      <c r="AF22" s="38" t="e">
        <f t="shared" si="3"/>
        <v>#DIV/0!</v>
      </c>
      <c r="AG22" s="34"/>
      <c r="AH22" s="34"/>
    </row>
    <row r="23" spans="1:34" s="35" customFormat="1" ht="27.6">
      <c r="A23" s="31" t="s">
        <v>50</v>
      </c>
      <c r="B23" s="32"/>
      <c r="C23" s="32"/>
      <c r="D23" s="32"/>
      <c r="E23" s="32"/>
      <c r="F23" s="32"/>
      <c r="G23" s="32"/>
      <c r="H23" s="32"/>
      <c r="I23" s="32"/>
      <c r="J23" s="32"/>
      <c r="K23" s="32"/>
      <c r="L23" s="32"/>
      <c r="M23" s="32"/>
      <c r="N23" s="33"/>
      <c r="O23" s="33"/>
      <c r="P23" s="33"/>
      <c r="Q23" s="33"/>
      <c r="R23" s="34"/>
      <c r="S23" s="34"/>
      <c r="T23" s="38" t="e">
        <f t="shared" si="0"/>
        <v>#DIV/0!</v>
      </c>
      <c r="U23" s="34"/>
      <c r="V23" s="34"/>
      <c r="W23" s="34"/>
      <c r="X23" s="38" t="e">
        <f t="shared" si="1"/>
        <v>#DIV/0!</v>
      </c>
      <c r="Y23" s="34"/>
      <c r="Z23" s="34"/>
      <c r="AA23" s="34"/>
      <c r="AB23" s="38" t="e">
        <f t="shared" si="2"/>
        <v>#DIV/0!</v>
      </c>
      <c r="AC23" s="34"/>
      <c r="AD23" s="34"/>
      <c r="AE23" s="34"/>
      <c r="AF23" s="38" t="e">
        <f t="shared" si="3"/>
        <v>#DIV/0!</v>
      </c>
      <c r="AG23" s="34"/>
      <c r="AH23" s="34"/>
    </row>
    <row r="24" spans="1:34" s="35" customFormat="1" ht="27.6">
      <c r="A24" s="31" t="s">
        <v>50</v>
      </c>
      <c r="B24" s="32"/>
      <c r="C24" s="32"/>
      <c r="D24" s="32"/>
      <c r="E24" s="32"/>
      <c r="F24" s="32"/>
      <c r="G24" s="32"/>
      <c r="H24" s="32"/>
      <c r="I24" s="32"/>
      <c r="J24" s="32"/>
      <c r="K24" s="32"/>
      <c r="L24" s="32"/>
      <c r="M24" s="32"/>
      <c r="N24" s="33"/>
      <c r="O24" s="33"/>
      <c r="P24" s="33"/>
      <c r="Q24" s="33"/>
      <c r="R24" s="34"/>
      <c r="S24" s="34"/>
      <c r="T24" s="38" t="e">
        <f t="shared" si="0"/>
        <v>#DIV/0!</v>
      </c>
      <c r="U24" s="34"/>
      <c r="V24" s="34"/>
      <c r="W24" s="34"/>
      <c r="X24" s="38" t="e">
        <f t="shared" si="1"/>
        <v>#DIV/0!</v>
      </c>
      <c r="Y24" s="34"/>
      <c r="Z24" s="34"/>
      <c r="AA24" s="34"/>
      <c r="AB24" s="38" t="e">
        <f t="shared" si="2"/>
        <v>#DIV/0!</v>
      </c>
      <c r="AC24" s="34"/>
      <c r="AD24" s="34"/>
      <c r="AE24" s="34"/>
      <c r="AF24" s="38" t="e">
        <f t="shared" si="3"/>
        <v>#DIV/0!</v>
      </c>
      <c r="AG24" s="34"/>
      <c r="AH24" s="34"/>
    </row>
    <row r="25" spans="1:34" s="35" customFormat="1" ht="27.6">
      <c r="A25" s="31" t="s">
        <v>50</v>
      </c>
      <c r="B25" s="32"/>
      <c r="C25" s="32"/>
      <c r="D25" s="32"/>
      <c r="E25" s="32"/>
      <c r="F25" s="32"/>
      <c r="G25" s="32"/>
      <c r="H25" s="32"/>
      <c r="I25" s="32"/>
      <c r="J25" s="32"/>
      <c r="K25" s="32"/>
      <c r="L25" s="32"/>
      <c r="M25" s="32"/>
      <c r="N25" s="33"/>
      <c r="O25" s="33"/>
      <c r="P25" s="33"/>
      <c r="Q25" s="33"/>
      <c r="R25" s="34"/>
      <c r="S25" s="34"/>
      <c r="T25" s="38" t="e">
        <f t="shared" si="0"/>
        <v>#DIV/0!</v>
      </c>
      <c r="U25" s="34"/>
      <c r="V25" s="34"/>
      <c r="W25" s="34"/>
      <c r="X25" s="38" t="e">
        <f t="shared" si="1"/>
        <v>#DIV/0!</v>
      </c>
      <c r="Y25" s="34"/>
      <c r="Z25" s="34"/>
      <c r="AA25" s="34"/>
      <c r="AB25" s="38" t="e">
        <f t="shared" si="2"/>
        <v>#DIV/0!</v>
      </c>
      <c r="AC25" s="34"/>
      <c r="AD25" s="34"/>
      <c r="AE25" s="34"/>
      <c r="AF25" s="38" t="e">
        <f t="shared" si="3"/>
        <v>#DIV/0!</v>
      </c>
      <c r="AG25" s="34"/>
      <c r="AH25" s="34"/>
    </row>
    <row r="26" spans="1:34" s="35" customFormat="1" ht="27.6">
      <c r="A26" s="31" t="s">
        <v>50</v>
      </c>
      <c r="B26" s="32"/>
      <c r="C26" s="32"/>
      <c r="D26" s="32"/>
      <c r="E26" s="32"/>
      <c r="F26" s="32"/>
      <c r="G26" s="32"/>
      <c r="H26" s="32"/>
      <c r="I26" s="32"/>
      <c r="J26" s="32"/>
      <c r="K26" s="32"/>
      <c r="L26" s="32"/>
      <c r="M26" s="32"/>
      <c r="N26" s="33"/>
      <c r="O26" s="33"/>
      <c r="P26" s="33"/>
      <c r="Q26" s="33"/>
      <c r="R26" s="34"/>
      <c r="S26" s="34"/>
      <c r="T26" s="38" t="e">
        <f t="shared" si="0"/>
        <v>#DIV/0!</v>
      </c>
      <c r="U26" s="34"/>
      <c r="V26" s="34"/>
      <c r="W26" s="34"/>
      <c r="X26" s="38" t="e">
        <f t="shared" si="1"/>
        <v>#DIV/0!</v>
      </c>
      <c r="Y26" s="34"/>
      <c r="Z26" s="34"/>
      <c r="AA26" s="34"/>
      <c r="AB26" s="38" t="e">
        <f t="shared" si="2"/>
        <v>#DIV/0!</v>
      </c>
      <c r="AC26" s="34"/>
      <c r="AD26" s="34"/>
      <c r="AE26" s="34"/>
      <c r="AF26" s="38" t="e">
        <f t="shared" si="3"/>
        <v>#DIV/0!</v>
      </c>
      <c r="AG26" s="34"/>
      <c r="AH26" s="34"/>
    </row>
    <row r="27" spans="1:34" s="35" customFormat="1" ht="27.6">
      <c r="A27" s="31" t="s">
        <v>50</v>
      </c>
      <c r="B27" s="32"/>
      <c r="C27" s="32"/>
      <c r="D27" s="32"/>
      <c r="E27" s="32"/>
      <c r="F27" s="32"/>
      <c r="G27" s="32"/>
      <c r="H27" s="32"/>
      <c r="I27" s="32"/>
      <c r="J27" s="32"/>
      <c r="K27" s="32"/>
      <c r="L27" s="32"/>
      <c r="M27" s="32"/>
      <c r="N27" s="33"/>
      <c r="O27" s="33"/>
      <c r="P27" s="33"/>
      <c r="Q27" s="33"/>
      <c r="R27" s="34"/>
      <c r="S27" s="34"/>
      <c r="T27" s="38" t="e">
        <f t="shared" si="0"/>
        <v>#DIV/0!</v>
      </c>
      <c r="U27" s="34"/>
      <c r="V27" s="34"/>
      <c r="W27" s="34"/>
      <c r="X27" s="38" t="e">
        <f t="shared" si="1"/>
        <v>#DIV/0!</v>
      </c>
      <c r="Y27" s="34"/>
      <c r="Z27" s="34"/>
      <c r="AA27" s="34"/>
      <c r="AB27" s="38" t="e">
        <f t="shared" si="2"/>
        <v>#DIV/0!</v>
      </c>
      <c r="AC27" s="34"/>
      <c r="AD27" s="34"/>
      <c r="AE27" s="34"/>
      <c r="AF27" s="38" t="e">
        <f t="shared" si="3"/>
        <v>#DIV/0!</v>
      </c>
      <c r="AG27" s="34"/>
      <c r="AH27" s="34"/>
    </row>
    <row r="28" spans="1:34" s="35" customFormat="1" ht="27.6">
      <c r="A28" s="31" t="s">
        <v>50</v>
      </c>
      <c r="B28" s="32"/>
      <c r="C28" s="32"/>
      <c r="D28" s="32"/>
      <c r="E28" s="32"/>
      <c r="F28" s="32"/>
      <c r="G28" s="32"/>
      <c r="H28" s="32"/>
      <c r="I28" s="32"/>
      <c r="J28" s="32"/>
      <c r="K28" s="32"/>
      <c r="L28" s="32"/>
      <c r="M28" s="32"/>
      <c r="N28" s="33"/>
      <c r="O28" s="33"/>
      <c r="P28" s="33"/>
      <c r="Q28" s="33"/>
      <c r="R28" s="34"/>
      <c r="S28" s="34"/>
      <c r="T28" s="38" t="e">
        <f t="shared" si="0"/>
        <v>#DIV/0!</v>
      </c>
      <c r="U28" s="34"/>
      <c r="V28" s="34"/>
      <c r="W28" s="34"/>
      <c r="X28" s="38" t="e">
        <f t="shared" si="1"/>
        <v>#DIV/0!</v>
      </c>
      <c r="Y28" s="34"/>
      <c r="Z28" s="34"/>
      <c r="AA28" s="34"/>
      <c r="AB28" s="38" t="e">
        <f t="shared" si="2"/>
        <v>#DIV/0!</v>
      </c>
      <c r="AC28" s="34"/>
      <c r="AD28" s="34"/>
      <c r="AE28" s="34"/>
      <c r="AF28" s="38" t="e">
        <f t="shared" si="3"/>
        <v>#DIV/0!</v>
      </c>
      <c r="AG28" s="34"/>
      <c r="AH28" s="34"/>
    </row>
    <row r="29" spans="1:34" s="35" customFormat="1" ht="27.6">
      <c r="A29" s="31" t="s">
        <v>50</v>
      </c>
      <c r="B29" s="32"/>
      <c r="C29" s="32"/>
      <c r="D29" s="32"/>
      <c r="E29" s="32"/>
      <c r="F29" s="32"/>
      <c r="G29" s="32"/>
      <c r="H29" s="32"/>
      <c r="I29" s="32"/>
      <c r="J29" s="32"/>
      <c r="K29" s="32"/>
      <c r="L29" s="32"/>
      <c r="M29" s="32"/>
      <c r="N29" s="33"/>
      <c r="O29" s="33"/>
      <c r="P29" s="33"/>
      <c r="Q29" s="33"/>
      <c r="R29" s="34"/>
      <c r="S29" s="34"/>
      <c r="T29" s="38" t="e">
        <f t="shared" si="0"/>
        <v>#DIV/0!</v>
      </c>
      <c r="U29" s="34"/>
      <c r="V29" s="34"/>
      <c r="W29" s="34"/>
      <c r="X29" s="38" t="e">
        <f t="shared" si="1"/>
        <v>#DIV/0!</v>
      </c>
      <c r="Y29" s="34"/>
      <c r="Z29" s="34"/>
      <c r="AA29" s="34"/>
      <c r="AB29" s="38" t="e">
        <f t="shared" si="2"/>
        <v>#DIV/0!</v>
      </c>
      <c r="AC29" s="34"/>
      <c r="AD29" s="34"/>
      <c r="AE29" s="34"/>
      <c r="AF29" s="38" t="e">
        <f t="shared" si="3"/>
        <v>#DIV/0!</v>
      </c>
      <c r="AG29" s="34"/>
      <c r="AH29" s="34"/>
    </row>
    <row r="30" spans="1:34" s="35" customFormat="1" ht="27.6">
      <c r="A30" s="31" t="s">
        <v>50</v>
      </c>
      <c r="B30" s="32"/>
      <c r="C30" s="32"/>
      <c r="D30" s="32"/>
      <c r="E30" s="32"/>
      <c r="F30" s="32"/>
      <c r="G30" s="32"/>
      <c r="H30" s="32"/>
      <c r="I30" s="32"/>
      <c r="J30" s="32"/>
      <c r="K30" s="32"/>
      <c r="L30" s="32"/>
      <c r="M30" s="32"/>
      <c r="N30" s="33"/>
      <c r="O30" s="33"/>
      <c r="P30" s="33"/>
      <c r="Q30" s="33"/>
      <c r="R30" s="34"/>
      <c r="S30" s="34"/>
      <c r="T30" s="38" t="e">
        <f t="shared" si="0"/>
        <v>#DIV/0!</v>
      </c>
      <c r="U30" s="34"/>
      <c r="V30" s="34"/>
      <c r="W30" s="34"/>
      <c r="X30" s="38" t="e">
        <f t="shared" si="1"/>
        <v>#DIV/0!</v>
      </c>
      <c r="Y30" s="34"/>
      <c r="Z30" s="34"/>
      <c r="AA30" s="34"/>
      <c r="AB30" s="38" t="e">
        <f t="shared" si="2"/>
        <v>#DIV/0!</v>
      </c>
      <c r="AC30" s="34"/>
      <c r="AD30" s="34"/>
      <c r="AE30" s="34"/>
      <c r="AF30" s="38" t="e">
        <f t="shared" si="3"/>
        <v>#DIV/0!</v>
      </c>
      <c r="AG30" s="34"/>
      <c r="AH30" s="34"/>
    </row>
    <row r="31" spans="1:34" s="35" customFormat="1" ht="27.6">
      <c r="A31" s="31" t="s">
        <v>50</v>
      </c>
      <c r="B31" s="32"/>
      <c r="C31" s="32"/>
      <c r="D31" s="32"/>
      <c r="E31" s="32"/>
      <c r="F31" s="32"/>
      <c r="G31" s="32"/>
      <c r="H31" s="32"/>
      <c r="I31" s="32"/>
      <c r="J31" s="32"/>
      <c r="K31" s="32"/>
      <c r="L31" s="32"/>
      <c r="M31" s="32"/>
      <c r="N31" s="33"/>
      <c r="O31" s="33"/>
      <c r="P31" s="33"/>
      <c r="Q31" s="33"/>
      <c r="R31" s="34"/>
      <c r="S31" s="34"/>
      <c r="T31" s="38" t="e">
        <f t="shared" si="0"/>
        <v>#DIV/0!</v>
      </c>
      <c r="U31" s="34"/>
      <c r="V31" s="34"/>
      <c r="W31" s="34"/>
      <c r="X31" s="38" t="e">
        <f t="shared" si="1"/>
        <v>#DIV/0!</v>
      </c>
      <c r="Y31" s="34"/>
      <c r="Z31" s="34"/>
      <c r="AA31" s="34"/>
      <c r="AB31" s="38" t="e">
        <f t="shared" si="2"/>
        <v>#DIV/0!</v>
      </c>
      <c r="AC31" s="34"/>
      <c r="AD31" s="34"/>
      <c r="AE31" s="34"/>
      <c r="AF31" s="38" t="e">
        <f t="shared" si="3"/>
        <v>#DIV/0!</v>
      </c>
      <c r="AG31" s="34"/>
      <c r="AH31" s="34"/>
    </row>
    <row r="32" spans="1:34" s="35" customFormat="1" ht="27.6">
      <c r="A32" s="31" t="s">
        <v>50</v>
      </c>
      <c r="B32" s="32"/>
      <c r="C32" s="32"/>
      <c r="D32" s="32"/>
      <c r="E32" s="32"/>
      <c r="F32" s="32"/>
      <c r="G32" s="32"/>
      <c r="H32" s="32"/>
      <c r="I32" s="32"/>
      <c r="J32" s="32"/>
      <c r="K32" s="32"/>
      <c r="L32" s="32"/>
      <c r="M32" s="32"/>
      <c r="N32" s="33"/>
      <c r="O32" s="33"/>
      <c r="P32" s="33"/>
      <c r="Q32" s="33"/>
      <c r="R32" s="34"/>
      <c r="S32" s="34"/>
      <c r="T32" s="38" t="e">
        <f t="shared" si="0"/>
        <v>#DIV/0!</v>
      </c>
      <c r="U32" s="34"/>
      <c r="V32" s="34"/>
      <c r="W32" s="34"/>
      <c r="X32" s="38" t="e">
        <f t="shared" si="1"/>
        <v>#DIV/0!</v>
      </c>
      <c r="Y32" s="34"/>
      <c r="Z32" s="34"/>
      <c r="AA32" s="34"/>
      <c r="AB32" s="38" t="e">
        <f t="shared" si="2"/>
        <v>#DIV/0!</v>
      </c>
      <c r="AC32" s="34"/>
      <c r="AD32" s="34"/>
      <c r="AE32" s="34"/>
      <c r="AF32" s="38" t="e">
        <f t="shared" si="3"/>
        <v>#DIV/0!</v>
      </c>
      <c r="AG32" s="34"/>
      <c r="AH32" s="34"/>
    </row>
    <row r="33" spans="1:34" s="35" customFormat="1" ht="27.6">
      <c r="A33" s="31" t="s">
        <v>50</v>
      </c>
      <c r="B33" s="32"/>
      <c r="C33" s="32"/>
      <c r="D33" s="32"/>
      <c r="E33" s="32"/>
      <c r="F33" s="32"/>
      <c r="G33" s="32"/>
      <c r="H33" s="32"/>
      <c r="I33" s="32"/>
      <c r="J33" s="32"/>
      <c r="K33" s="32"/>
      <c r="L33" s="32"/>
      <c r="M33" s="32"/>
      <c r="N33" s="33"/>
      <c r="O33" s="33"/>
      <c r="P33" s="33"/>
      <c r="Q33" s="33"/>
      <c r="R33" s="34"/>
      <c r="S33" s="34"/>
      <c r="T33" s="38" t="e">
        <f t="shared" si="0"/>
        <v>#DIV/0!</v>
      </c>
      <c r="U33" s="34"/>
      <c r="V33" s="34"/>
      <c r="W33" s="34"/>
      <c r="X33" s="38" t="e">
        <f t="shared" si="1"/>
        <v>#DIV/0!</v>
      </c>
      <c r="Y33" s="34"/>
      <c r="Z33" s="34"/>
      <c r="AA33" s="34"/>
      <c r="AB33" s="38" t="e">
        <f t="shared" si="2"/>
        <v>#DIV/0!</v>
      </c>
      <c r="AC33" s="34"/>
      <c r="AD33" s="34"/>
      <c r="AE33" s="34"/>
      <c r="AF33" s="38" t="e">
        <f t="shared" si="3"/>
        <v>#DIV/0!</v>
      </c>
      <c r="AG33" s="34"/>
      <c r="AH33" s="34"/>
    </row>
    <row r="34" spans="1:34" s="35" customFormat="1" ht="27.6">
      <c r="A34" s="31" t="s">
        <v>50</v>
      </c>
      <c r="B34" s="32"/>
      <c r="C34" s="32"/>
      <c r="D34" s="32"/>
      <c r="E34" s="32"/>
      <c r="F34" s="32"/>
      <c r="G34" s="32"/>
      <c r="H34" s="32"/>
      <c r="I34" s="32"/>
      <c r="J34" s="32"/>
      <c r="K34" s="32"/>
      <c r="L34" s="32"/>
      <c r="M34" s="32"/>
      <c r="N34" s="33"/>
      <c r="O34" s="33"/>
      <c r="P34" s="33"/>
      <c r="Q34" s="33"/>
      <c r="R34" s="34"/>
      <c r="S34" s="34"/>
      <c r="T34" s="38" t="e">
        <f t="shared" si="0"/>
        <v>#DIV/0!</v>
      </c>
      <c r="U34" s="34"/>
      <c r="V34" s="34"/>
      <c r="W34" s="34"/>
      <c r="X34" s="38" t="e">
        <f t="shared" si="1"/>
        <v>#DIV/0!</v>
      </c>
      <c r="Y34" s="34"/>
      <c r="Z34" s="34"/>
      <c r="AA34" s="34"/>
      <c r="AB34" s="38" t="e">
        <f t="shared" si="2"/>
        <v>#DIV/0!</v>
      </c>
      <c r="AC34" s="34"/>
      <c r="AD34" s="34"/>
      <c r="AE34" s="34"/>
      <c r="AF34" s="38" t="e">
        <f t="shared" si="3"/>
        <v>#DIV/0!</v>
      </c>
      <c r="AG34" s="34"/>
      <c r="AH34" s="34"/>
    </row>
    <row r="35" spans="1:34" s="35" customFormat="1" ht="27.6">
      <c r="A35" s="31" t="s">
        <v>50</v>
      </c>
      <c r="B35" s="32"/>
      <c r="C35" s="32"/>
      <c r="D35" s="32"/>
      <c r="E35" s="32"/>
      <c r="F35" s="32"/>
      <c r="G35" s="32"/>
      <c r="H35" s="32"/>
      <c r="I35" s="32"/>
      <c r="J35" s="32"/>
      <c r="K35" s="32"/>
      <c r="L35" s="32"/>
      <c r="M35" s="32"/>
      <c r="N35" s="33"/>
      <c r="O35" s="33"/>
      <c r="P35" s="33"/>
      <c r="Q35" s="33"/>
      <c r="R35" s="34"/>
      <c r="S35" s="34"/>
      <c r="T35" s="38" t="e">
        <f t="shared" si="0"/>
        <v>#DIV/0!</v>
      </c>
      <c r="U35" s="34"/>
      <c r="V35" s="34"/>
      <c r="W35" s="34"/>
      <c r="X35" s="38" t="e">
        <f t="shared" si="1"/>
        <v>#DIV/0!</v>
      </c>
      <c r="Y35" s="34"/>
      <c r="Z35" s="34"/>
      <c r="AA35" s="34"/>
      <c r="AB35" s="38" t="e">
        <f t="shared" si="2"/>
        <v>#DIV/0!</v>
      </c>
      <c r="AC35" s="34"/>
      <c r="AD35" s="34"/>
      <c r="AE35" s="34"/>
      <c r="AF35" s="38" t="e">
        <f t="shared" si="3"/>
        <v>#DIV/0!</v>
      </c>
      <c r="AG35" s="34"/>
      <c r="AH35" s="34"/>
    </row>
    <row r="36" spans="1:34" s="35" customFormat="1" ht="27.6">
      <c r="A36" s="31" t="s">
        <v>50</v>
      </c>
      <c r="B36" s="32"/>
      <c r="C36" s="32"/>
      <c r="D36" s="32"/>
      <c r="E36" s="32"/>
      <c r="F36" s="32"/>
      <c r="G36" s="32"/>
      <c r="H36" s="32"/>
      <c r="I36" s="32"/>
      <c r="J36" s="32"/>
      <c r="K36" s="32"/>
      <c r="L36" s="32"/>
      <c r="M36" s="32"/>
      <c r="N36" s="33"/>
      <c r="O36" s="33"/>
      <c r="P36" s="33"/>
      <c r="Q36" s="33"/>
      <c r="R36" s="34"/>
      <c r="S36" s="34"/>
      <c r="T36" s="38" t="e">
        <f t="shared" si="0"/>
        <v>#DIV/0!</v>
      </c>
      <c r="U36" s="34"/>
      <c r="V36" s="34"/>
      <c r="W36" s="34"/>
      <c r="X36" s="38" t="e">
        <f t="shared" si="1"/>
        <v>#DIV/0!</v>
      </c>
      <c r="Y36" s="34"/>
      <c r="Z36" s="34"/>
      <c r="AA36" s="34"/>
      <c r="AB36" s="38" t="e">
        <f t="shared" si="2"/>
        <v>#DIV/0!</v>
      </c>
      <c r="AC36" s="34"/>
      <c r="AD36" s="34"/>
      <c r="AE36" s="34"/>
      <c r="AF36" s="38" t="e">
        <f t="shared" si="3"/>
        <v>#DIV/0!</v>
      </c>
      <c r="AG36" s="34"/>
      <c r="AH36" s="34"/>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2"/>
  <sheetViews>
    <sheetView showGridLines="0" zoomScale="70" zoomScaleNormal="70" workbookViewId="0">
      <selection activeCell="D8" sqref="D8"/>
    </sheetView>
  </sheetViews>
  <sheetFormatPr baseColWidth="10" defaultColWidth="9.109375" defaultRowHeight="10.199999999999999"/>
  <cols>
    <col min="1" max="1" width="13.5546875" style="66" customWidth="1"/>
    <col min="2" max="2" width="71.6640625" style="67" customWidth="1"/>
    <col min="3" max="3" width="13.109375" style="66" customWidth="1"/>
    <col min="4" max="4" width="12.6640625" style="66" customWidth="1"/>
    <col min="5" max="5" width="12" style="66" customWidth="1"/>
    <col min="6" max="6" width="15.33203125" style="66" customWidth="1"/>
    <col min="7" max="7" width="13.6640625" style="66" customWidth="1"/>
    <col min="8" max="8" width="11.5546875" style="66" customWidth="1"/>
    <col min="9" max="9" width="17.88671875" style="68" bestFit="1" customWidth="1"/>
    <col min="10" max="10" width="17.6640625" style="68" customWidth="1"/>
    <col min="11" max="11" width="11.6640625" style="66" customWidth="1"/>
    <col min="12" max="12" width="15.5546875" style="66" customWidth="1"/>
    <col min="13" max="13" width="13" style="66" customWidth="1"/>
    <col min="14" max="14" width="12.6640625" style="66" customWidth="1"/>
    <col min="15" max="15" width="16.88671875" style="67" customWidth="1"/>
    <col min="16" max="16" width="6.44140625" style="66" customWidth="1"/>
    <col min="17" max="17" width="32.5546875" style="66" hidden="1" customWidth="1"/>
    <col min="18" max="18" width="13.33203125" style="66" hidden="1" customWidth="1"/>
    <col min="19" max="19" width="11.88671875" style="66" hidden="1" customWidth="1"/>
    <col min="20" max="16384" width="9.109375" style="111"/>
  </cols>
  <sheetData>
    <row r="1" spans="1:20" ht="11.4" customHeight="1">
      <c r="A1" s="351" t="s">
        <v>293</v>
      </c>
      <c r="B1" s="351"/>
      <c r="C1" s="351"/>
      <c r="D1" s="351"/>
      <c r="E1" s="351"/>
      <c r="F1" s="351"/>
      <c r="G1" s="351"/>
      <c r="H1" s="351"/>
      <c r="I1" s="351"/>
      <c r="J1" s="351"/>
      <c r="K1" s="351"/>
      <c r="L1" s="351"/>
      <c r="M1" s="351"/>
      <c r="N1" s="351"/>
      <c r="O1" s="351"/>
      <c r="P1" s="351"/>
      <c r="Q1" s="110"/>
      <c r="R1" s="110"/>
      <c r="S1" s="110"/>
    </row>
    <row r="2" spans="1:20" ht="13.2" customHeight="1">
      <c r="A2" s="351"/>
      <c r="B2" s="351"/>
      <c r="C2" s="351"/>
      <c r="D2" s="351"/>
      <c r="E2" s="351"/>
      <c r="F2" s="351"/>
      <c r="G2" s="351"/>
      <c r="H2" s="351"/>
      <c r="I2" s="351"/>
      <c r="J2" s="351"/>
      <c r="K2" s="351"/>
      <c r="L2" s="351"/>
      <c r="M2" s="351"/>
      <c r="N2" s="351"/>
      <c r="O2" s="351"/>
      <c r="P2" s="351"/>
      <c r="Q2" s="110"/>
      <c r="R2" s="110"/>
      <c r="S2" s="110"/>
    </row>
    <row r="3" spans="1:20" ht="16.2" customHeight="1">
      <c r="A3" s="351"/>
      <c r="B3" s="351"/>
      <c r="C3" s="351"/>
      <c r="D3" s="351"/>
      <c r="E3" s="351"/>
      <c r="F3" s="351"/>
      <c r="G3" s="351"/>
      <c r="H3" s="351"/>
      <c r="I3" s="351"/>
      <c r="J3" s="351"/>
      <c r="K3" s="351"/>
      <c r="L3" s="351"/>
      <c r="M3" s="351"/>
      <c r="N3" s="351"/>
      <c r="O3" s="351"/>
      <c r="P3" s="351"/>
      <c r="Q3" s="110"/>
      <c r="R3" s="110"/>
      <c r="S3" s="110"/>
    </row>
    <row r="4" spans="1:20" s="112" customFormat="1" ht="77.25" customHeight="1">
      <c r="A4" s="479" t="s">
        <v>208</v>
      </c>
      <c r="B4" s="479" t="s">
        <v>209</v>
      </c>
      <c r="C4" s="480" t="s">
        <v>210</v>
      </c>
      <c r="D4" s="480" t="s">
        <v>211</v>
      </c>
      <c r="E4" s="480" t="s">
        <v>212</v>
      </c>
      <c r="F4" s="480" t="s">
        <v>213</v>
      </c>
      <c r="G4" s="479" t="s">
        <v>214</v>
      </c>
      <c r="H4" s="479" t="s">
        <v>215</v>
      </c>
      <c r="I4" s="481" t="s">
        <v>216</v>
      </c>
      <c r="J4" s="481" t="s">
        <v>217</v>
      </c>
      <c r="K4" s="479" t="s">
        <v>218</v>
      </c>
      <c r="L4" s="479" t="s">
        <v>219</v>
      </c>
      <c r="M4" s="479" t="s">
        <v>220</v>
      </c>
      <c r="N4" s="479" t="s">
        <v>221</v>
      </c>
      <c r="O4" s="479" t="s">
        <v>222</v>
      </c>
      <c r="P4" s="479" t="s">
        <v>223</v>
      </c>
      <c r="Q4" s="41" t="s">
        <v>224</v>
      </c>
      <c r="R4" s="41" t="s">
        <v>225</v>
      </c>
      <c r="S4" s="41" t="s">
        <v>226</v>
      </c>
    </row>
    <row r="5" spans="1:20" s="469" customFormat="1" ht="14.4">
      <c r="A5" s="502" t="s">
        <v>1004</v>
      </c>
      <c r="B5" s="503" t="s">
        <v>1005</v>
      </c>
      <c r="C5" s="502" t="s">
        <v>1006</v>
      </c>
      <c r="D5" s="502" t="s">
        <v>1006</v>
      </c>
      <c r="E5" s="502" t="s">
        <v>1007</v>
      </c>
      <c r="F5" s="502" t="s">
        <v>294</v>
      </c>
      <c r="G5" s="502" t="s">
        <v>1008</v>
      </c>
      <c r="H5" s="502" t="s">
        <v>294</v>
      </c>
      <c r="I5" s="504">
        <v>300000000</v>
      </c>
      <c r="J5" s="504">
        <v>300000000</v>
      </c>
      <c r="K5" s="502" t="s">
        <v>294</v>
      </c>
      <c r="L5" s="502" t="s">
        <v>294</v>
      </c>
      <c r="M5" s="502" t="s">
        <v>1009</v>
      </c>
      <c r="N5" s="505" t="s">
        <v>1010</v>
      </c>
      <c r="O5" s="502" t="s">
        <v>1011</v>
      </c>
      <c r="P5" s="502" t="s">
        <v>1012</v>
      </c>
      <c r="Q5" s="468" t="s">
        <v>1013</v>
      </c>
      <c r="R5" s="468" t="s">
        <v>294</v>
      </c>
      <c r="S5" s="468" t="s">
        <v>294</v>
      </c>
      <c r="T5" s="497"/>
    </row>
    <row r="6" spans="1:20" s="469" customFormat="1" ht="50.4">
      <c r="A6" s="502" t="s">
        <v>1014</v>
      </c>
      <c r="B6" s="503" t="s">
        <v>1015</v>
      </c>
      <c r="C6" s="502" t="s">
        <v>1006</v>
      </c>
      <c r="D6" s="502" t="s">
        <v>1006</v>
      </c>
      <c r="E6" s="502" t="s">
        <v>1016</v>
      </c>
      <c r="F6" s="502" t="s">
        <v>1006</v>
      </c>
      <c r="G6" s="502" t="s">
        <v>1008</v>
      </c>
      <c r="H6" s="502" t="s">
        <v>294</v>
      </c>
      <c r="I6" s="504">
        <v>50000000</v>
      </c>
      <c r="J6" s="504">
        <v>50000000</v>
      </c>
      <c r="K6" s="502">
        <v>0</v>
      </c>
      <c r="L6" s="502">
        <v>0</v>
      </c>
      <c r="M6" s="502" t="s">
        <v>1009</v>
      </c>
      <c r="N6" s="505" t="s">
        <v>1010</v>
      </c>
      <c r="O6" s="502" t="s">
        <v>1017</v>
      </c>
      <c r="P6" s="502">
        <v>3713000</v>
      </c>
      <c r="Q6" s="468" t="s">
        <v>295</v>
      </c>
      <c r="R6" s="468">
        <v>0</v>
      </c>
      <c r="S6" s="468">
        <v>0</v>
      </c>
      <c r="T6" s="497"/>
    </row>
    <row r="7" spans="1:20" s="469" customFormat="1" ht="50.4">
      <c r="A7" s="502" t="s">
        <v>1014</v>
      </c>
      <c r="B7" s="503" t="s">
        <v>1015</v>
      </c>
      <c r="C7" s="502" t="s">
        <v>1006</v>
      </c>
      <c r="D7" s="502" t="s">
        <v>1006</v>
      </c>
      <c r="E7" s="502" t="s">
        <v>1016</v>
      </c>
      <c r="F7" s="502" t="s">
        <v>1006</v>
      </c>
      <c r="G7" s="502" t="s">
        <v>1008</v>
      </c>
      <c r="H7" s="502" t="s">
        <v>294</v>
      </c>
      <c r="I7" s="504">
        <v>45000000</v>
      </c>
      <c r="J7" s="504">
        <v>45000000</v>
      </c>
      <c r="K7" s="502">
        <v>0</v>
      </c>
      <c r="L7" s="502">
        <v>0</v>
      </c>
      <c r="M7" s="502" t="s">
        <v>1009</v>
      </c>
      <c r="N7" s="505" t="s">
        <v>1010</v>
      </c>
      <c r="O7" s="502" t="s">
        <v>1017</v>
      </c>
      <c r="P7" s="502">
        <v>3713000</v>
      </c>
      <c r="Q7" s="468" t="s">
        <v>295</v>
      </c>
      <c r="R7" s="468">
        <v>0</v>
      </c>
      <c r="S7" s="468">
        <v>0</v>
      </c>
      <c r="T7" s="497"/>
    </row>
    <row r="8" spans="1:20" s="469" customFormat="1" ht="50.4">
      <c r="A8" s="502" t="s">
        <v>1014</v>
      </c>
      <c r="B8" s="503" t="s">
        <v>1015</v>
      </c>
      <c r="C8" s="502" t="s">
        <v>1006</v>
      </c>
      <c r="D8" s="502" t="s">
        <v>1006</v>
      </c>
      <c r="E8" s="502" t="s">
        <v>1016</v>
      </c>
      <c r="F8" s="502" t="s">
        <v>1006</v>
      </c>
      <c r="G8" s="502" t="s">
        <v>1008</v>
      </c>
      <c r="H8" s="502" t="s">
        <v>294</v>
      </c>
      <c r="I8" s="504">
        <v>38000000</v>
      </c>
      <c r="J8" s="504">
        <v>38000000</v>
      </c>
      <c r="K8" s="502">
        <v>0</v>
      </c>
      <c r="L8" s="502">
        <v>0</v>
      </c>
      <c r="M8" s="502" t="s">
        <v>1009</v>
      </c>
      <c r="N8" s="505" t="s">
        <v>1010</v>
      </c>
      <c r="O8" s="502" t="s">
        <v>1017</v>
      </c>
      <c r="P8" s="502">
        <v>3713000</v>
      </c>
      <c r="Q8" s="468" t="s">
        <v>295</v>
      </c>
      <c r="R8" s="468">
        <v>0</v>
      </c>
      <c r="S8" s="468">
        <v>0</v>
      </c>
      <c r="T8" s="497"/>
    </row>
    <row r="9" spans="1:20" s="469" customFormat="1" ht="25.2">
      <c r="A9" s="502">
        <v>80111600</v>
      </c>
      <c r="B9" s="503" t="s">
        <v>1018</v>
      </c>
      <c r="C9" s="502">
        <v>2</v>
      </c>
      <c r="D9" s="502">
        <v>2</v>
      </c>
      <c r="E9" s="502">
        <v>10</v>
      </c>
      <c r="F9" s="502">
        <v>1</v>
      </c>
      <c r="G9" s="502" t="s">
        <v>1008</v>
      </c>
      <c r="H9" s="502">
        <v>0</v>
      </c>
      <c r="I9" s="504">
        <v>33000000</v>
      </c>
      <c r="J9" s="504">
        <v>33000000</v>
      </c>
      <c r="K9" s="502">
        <v>0</v>
      </c>
      <c r="L9" s="502">
        <v>0</v>
      </c>
      <c r="M9" s="502" t="s">
        <v>1009</v>
      </c>
      <c r="N9" s="505" t="s">
        <v>1010</v>
      </c>
      <c r="O9" s="502" t="s">
        <v>1017</v>
      </c>
      <c r="P9" s="502">
        <v>3713000</v>
      </c>
      <c r="Q9" s="468" t="s">
        <v>295</v>
      </c>
      <c r="R9" s="468">
        <v>0</v>
      </c>
      <c r="S9" s="468">
        <v>0</v>
      </c>
      <c r="T9" s="497"/>
    </row>
    <row r="10" spans="1:20" s="469" customFormat="1" ht="63">
      <c r="A10" s="502" t="s">
        <v>1019</v>
      </c>
      <c r="B10" s="503" t="s">
        <v>1020</v>
      </c>
      <c r="C10" s="502" t="s">
        <v>1006</v>
      </c>
      <c r="D10" s="502" t="s">
        <v>1006</v>
      </c>
      <c r="E10" s="502" t="s">
        <v>1016</v>
      </c>
      <c r="F10" s="502" t="s">
        <v>1006</v>
      </c>
      <c r="G10" s="502" t="s">
        <v>1008</v>
      </c>
      <c r="H10" s="502" t="s">
        <v>294</v>
      </c>
      <c r="I10" s="504">
        <v>40700000</v>
      </c>
      <c r="J10" s="504">
        <f t="shared" ref="J10:J19" si="0">I10</f>
        <v>40700000</v>
      </c>
      <c r="K10" s="502" t="s">
        <v>294</v>
      </c>
      <c r="L10" s="502" t="s">
        <v>294</v>
      </c>
      <c r="M10" s="502" t="s">
        <v>1009</v>
      </c>
      <c r="N10" s="505" t="s">
        <v>1010</v>
      </c>
      <c r="O10" s="502" t="s">
        <v>1021</v>
      </c>
      <c r="P10" s="502" t="s">
        <v>1012</v>
      </c>
      <c r="Q10" s="468" t="s">
        <v>231</v>
      </c>
      <c r="R10" s="468" t="s">
        <v>294</v>
      </c>
      <c r="S10" s="468" t="s">
        <v>294</v>
      </c>
      <c r="T10" s="497"/>
    </row>
    <row r="11" spans="1:20" s="469" customFormat="1" ht="50.4">
      <c r="A11" s="502" t="s">
        <v>1019</v>
      </c>
      <c r="B11" s="503" t="s">
        <v>1022</v>
      </c>
      <c r="C11" s="502" t="s">
        <v>1006</v>
      </c>
      <c r="D11" s="502" t="s">
        <v>1006</v>
      </c>
      <c r="E11" s="502" t="s">
        <v>1016</v>
      </c>
      <c r="F11" s="502" t="s">
        <v>1006</v>
      </c>
      <c r="G11" s="502" t="s">
        <v>1008</v>
      </c>
      <c r="H11" s="502" t="s">
        <v>294</v>
      </c>
      <c r="I11" s="504">
        <v>38500000</v>
      </c>
      <c r="J11" s="504">
        <f t="shared" si="0"/>
        <v>38500000</v>
      </c>
      <c r="K11" s="502" t="s">
        <v>294</v>
      </c>
      <c r="L11" s="502" t="s">
        <v>294</v>
      </c>
      <c r="M11" s="502" t="s">
        <v>1009</v>
      </c>
      <c r="N11" s="505" t="s">
        <v>1010</v>
      </c>
      <c r="O11" s="502" t="s">
        <v>1021</v>
      </c>
      <c r="P11" s="502" t="s">
        <v>1012</v>
      </c>
      <c r="Q11" s="468" t="s">
        <v>231</v>
      </c>
      <c r="R11" s="468" t="s">
        <v>294</v>
      </c>
      <c r="S11" s="468" t="s">
        <v>294</v>
      </c>
      <c r="T11" s="497"/>
    </row>
    <row r="12" spans="1:20" s="469" customFormat="1" ht="50.4">
      <c r="A12" s="502" t="s">
        <v>1019</v>
      </c>
      <c r="B12" s="503" t="s">
        <v>1022</v>
      </c>
      <c r="C12" s="502" t="s">
        <v>1006</v>
      </c>
      <c r="D12" s="502" t="s">
        <v>1006</v>
      </c>
      <c r="E12" s="502" t="s">
        <v>1016</v>
      </c>
      <c r="F12" s="502" t="s">
        <v>1006</v>
      </c>
      <c r="G12" s="502" t="s">
        <v>1008</v>
      </c>
      <c r="H12" s="502" t="s">
        <v>294</v>
      </c>
      <c r="I12" s="504">
        <v>38500000</v>
      </c>
      <c r="J12" s="504">
        <f t="shared" si="0"/>
        <v>38500000</v>
      </c>
      <c r="K12" s="502" t="s">
        <v>294</v>
      </c>
      <c r="L12" s="502" t="s">
        <v>294</v>
      </c>
      <c r="M12" s="502" t="s">
        <v>1009</v>
      </c>
      <c r="N12" s="505" t="s">
        <v>1010</v>
      </c>
      <c r="O12" s="502" t="s">
        <v>1021</v>
      </c>
      <c r="P12" s="502" t="s">
        <v>1012</v>
      </c>
      <c r="Q12" s="468" t="s">
        <v>231</v>
      </c>
      <c r="R12" s="468" t="s">
        <v>294</v>
      </c>
      <c r="S12" s="468" t="s">
        <v>294</v>
      </c>
      <c r="T12" s="497"/>
    </row>
    <row r="13" spans="1:20" s="469" customFormat="1" ht="50.4">
      <c r="A13" s="502" t="s">
        <v>1019</v>
      </c>
      <c r="B13" s="503" t="s">
        <v>1023</v>
      </c>
      <c r="C13" s="502" t="s">
        <v>1006</v>
      </c>
      <c r="D13" s="502" t="s">
        <v>1006</v>
      </c>
      <c r="E13" s="502" t="s">
        <v>1016</v>
      </c>
      <c r="F13" s="502" t="s">
        <v>1006</v>
      </c>
      <c r="G13" s="502" t="s">
        <v>1008</v>
      </c>
      <c r="H13" s="502" t="s">
        <v>294</v>
      </c>
      <c r="I13" s="504">
        <v>38500000</v>
      </c>
      <c r="J13" s="504">
        <f t="shared" si="0"/>
        <v>38500000</v>
      </c>
      <c r="K13" s="502" t="s">
        <v>294</v>
      </c>
      <c r="L13" s="502" t="s">
        <v>294</v>
      </c>
      <c r="M13" s="502" t="s">
        <v>1009</v>
      </c>
      <c r="N13" s="505" t="s">
        <v>1010</v>
      </c>
      <c r="O13" s="502" t="s">
        <v>1021</v>
      </c>
      <c r="P13" s="502" t="s">
        <v>1012</v>
      </c>
      <c r="Q13" s="468" t="s">
        <v>231</v>
      </c>
      <c r="R13" s="468" t="s">
        <v>294</v>
      </c>
      <c r="S13" s="468" t="s">
        <v>294</v>
      </c>
      <c r="T13" s="497"/>
    </row>
    <row r="14" spans="1:20" s="469" customFormat="1" ht="75.599999999999994">
      <c r="A14" s="502" t="s">
        <v>1019</v>
      </c>
      <c r="B14" s="503" t="s">
        <v>1024</v>
      </c>
      <c r="C14" s="502" t="s">
        <v>1006</v>
      </c>
      <c r="D14" s="502" t="s">
        <v>1006</v>
      </c>
      <c r="E14" s="502" t="s">
        <v>1016</v>
      </c>
      <c r="F14" s="502" t="s">
        <v>1006</v>
      </c>
      <c r="G14" s="502" t="s">
        <v>1008</v>
      </c>
      <c r="H14" s="502" t="s">
        <v>294</v>
      </c>
      <c r="I14" s="504">
        <v>35200000</v>
      </c>
      <c r="J14" s="504">
        <f t="shared" si="0"/>
        <v>35200000</v>
      </c>
      <c r="K14" s="502" t="s">
        <v>294</v>
      </c>
      <c r="L14" s="502" t="s">
        <v>294</v>
      </c>
      <c r="M14" s="502" t="s">
        <v>1009</v>
      </c>
      <c r="N14" s="505" t="s">
        <v>1010</v>
      </c>
      <c r="O14" s="502" t="s">
        <v>1021</v>
      </c>
      <c r="P14" s="502" t="s">
        <v>1012</v>
      </c>
      <c r="Q14" s="468" t="s">
        <v>231</v>
      </c>
      <c r="R14" s="468" t="s">
        <v>294</v>
      </c>
      <c r="S14" s="468" t="s">
        <v>294</v>
      </c>
      <c r="T14" s="497"/>
    </row>
    <row r="15" spans="1:20" s="469" customFormat="1" ht="63">
      <c r="A15" s="502" t="s">
        <v>1019</v>
      </c>
      <c r="B15" s="503" t="s">
        <v>1025</v>
      </c>
      <c r="C15" s="502" t="s">
        <v>1006</v>
      </c>
      <c r="D15" s="502" t="s">
        <v>1006</v>
      </c>
      <c r="E15" s="502" t="s">
        <v>1016</v>
      </c>
      <c r="F15" s="502" t="s">
        <v>1006</v>
      </c>
      <c r="G15" s="502" t="s">
        <v>1008</v>
      </c>
      <c r="H15" s="502" t="s">
        <v>294</v>
      </c>
      <c r="I15" s="504">
        <v>40700000</v>
      </c>
      <c r="J15" s="504">
        <f t="shared" si="0"/>
        <v>40700000</v>
      </c>
      <c r="K15" s="502" t="s">
        <v>294</v>
      </c>
      <c r="L15" s="502" t="s">
        <v>294</v>
      </c>
      <c r="M15" s="502" t="s">
        <v>1009</v>
      </c>
      <c r="N15" s="505" t="s">
        <v>1010</v>
      </c>
      <c r="O15" s="502" t="s">
        <v>1021</v>
      </c>
      <c r="P15" s="502" t="s">
        <v>1012</v>
      </c>
      <c r="Q15" s="468" t="s">
        <v>231</v>
      </c>
      <c r="R15" s="468" t="s">
        <v>294</v>
      </c>
      <c r="S15" s="468" t="s">
        <v>294</v>
      </c>
      <c r="T15" s="497"/>
    </row>
    <row r="16" spans="1:20" s="469" customFormat="1" ht="50.4">
      <c r="A16" s="502" t="s">
        <v>1019</v>
      </c>
      <c r="B16" s="503" t="s">
        <v>1026</v>
      </c>
      <c r="C16" s="502" t="s">
        <v>1006</v>
      </c>
      <c r="D16" s="502" t="s">
        <v>1006</v>
      </c>
      <c r="E16" s="502" t="s">
        <v>1016</v>
      </c>
      <c r="F16" s="502" t="s">
        <v>1006</v>
      </c>
      <c r="G16" s="502" t="s">
        <v>1008</v>
      </c>
      <c r="H16" s="502" t="s">
        <v>294</v>
      </c>
      <c r="I16" s="504">
        <v>46200000</v>
      </c>
      <c r="J16" s="504">
        <f t="shared" si="0"/>
        <v>46200000</v>
      </c>
      <c r="K16" s="502" t="s">
        <v>294</v>
      </c>
      <c r="L16" s="502" t="s">
        <v>294</v>
      </c>
      <c r="M16" s="502" t="s">
        <v>1009</v>
      </c>
      <c r="N16" s="505" t="s">
        <v>1010</v>
      </c>
      <c r="O16" s="502" t="s">
        <v>1021</v>
      </c>
      <c r="P16" s="502" t="s">
        <v>1012</v>
      </c>
      <c r="Q16" s="468" t="s">
        <v>231</v>
      </c>
      <c r="R16" s="468" t="s">
        <v>294</v>
      </c>
      <c r="S16" s="468" t="s">
        <v>294</v>
      </c>
      <c r="T16" s="497"/>
    </row>
    <row r="17" spans="1:20" s="469" customFormat="1" ht="37.799999999999997">
      <c r="A17" s="502" t="s">
        <v>1027</v>
      </c>
      <c r="B17" s="503" t="s">
        <v>1028</v>
      </c>
      <c r="C17" s="502" t="s">
        <v>1006</v>
      </c>
      <c r="D17" s="502" t="s">
        <v>1006</v>
      </c>
      <c r="E17" s="502" t="s">
        <v>1016</v>
      </c>
      <c r="F17" s="502" t="s">
        <v>1006</v>
      </c>
      <c r="G17" s="502" t="s">
        <v>1008</v>
      </c>
      <c r="H17" s="502" t="s">
        <v>294</v>
      </c>
      <c r="I17" s="504">
        <v>159500000</v>
      </c>
      <c r="J17" s="504">
        <f t="shared" si="0"/>
        <v>159500000</v>
      </c>
      <c r="K17" s="502" t="s">
        <v>294</v>
      </c>
      <c r="L17" s="502" t="s">
        <v>294</v>
      </c>
      <c r="M17" s="502" t="s">
        <v>1009</v>
      </c>
      <c r="N17" s="505" t="s">
        <v>1010</v>
      </c>
      <c r="O17" s="502" t="s">
        <v>1021</v>
      </c>
      <c r="P17" s="502" t="s">
        <v>1012</v>
      </c>
      <c r="Q17" s="468" t="s">
        <v>231</v>
      </c>
      <c r="R17" s="468" t="s">
        <v>294</v>
      </c>
      <c r="S17" s="468" t="s">
        <v>294</v>
      </c>
      <c r="T17" s="497"/>
    </row>
    <row r="18" spans="1:20" s="469" customFormat="1" ht="50.4">
      <c r="A18" s="502" t="s">
        <v>1019</v>
      </c>
      <c r="B18" s="503" t="s">
        <v>1029</v>
      </c>
      <c r="C18" s="502" t="s">
        <v>1006</v>
      </c>
      <c r="D18" s="502" t="s">
        <v>1006</v>
      </c>
      <c r="E18" s="502" t="s">
        <v>1016</v>
      </c>
      <c r="F18" s="502" t="s">
        <v>1006</v>
      </c>
      <c r="G18" s="502" t="s">
        <v>1008</v>
      </c>
      <c r="H18" s="502" t="s">
        <v>294</v>
      </c>
      <c r="I18" s="504">
        <v>69960000</v>
      </c>
      <c r="J18" s="504">
        <f t="shared" si="0"/>
        <v>69960000</v>
      </c>
      <c r="K18" s="502" t="s">
        <v>294</v>
      </c>
      <c r="L18" s="502" t="s">
        <v>294</v>
      </c>
      <c r="M18" s="502" t="s">
        <v>1009</v>
      </c>
      <c r="N18" s="505" t="s">
        <v>1010</v>
      </c>
      <c r="O18" s="502" t="s">
        <v>1021</v>
      </c>
      <c r="P18" s="502" t="s">
        <v>1012</v>
      </c>
      <c r="Q18" s="468" t="s">
        <v>231</v>
      </c>
      <c r="R18" s="468" t="s">
        <v>294</v>
      </c>
      <c r="S18" s="468" t="s">
        <v>294</v>
      </c>
      <c r="T18" s="497"/>
    </row>
    <row r="19" spans="1:20" s="469" customFormat="1" ht="37.799999999999997">
      <c r="A19" s="502">
        <v>84111600</v>
      </c>
      <c r="B19" s="503" t="s">
        <v>1030</v>
      </c>
      <c r="C19" s="502" t="s">
        <v>1006</v>
      </c>
      <c r="D19" s="502" t="s">
        <v>1006</v>
      </c>
      <c r="E19" s="502" t="s">
        <v>1016</v>
      </c>
      <c r="F19" s="502" t="s">
        <v>1006</v>
      </c>
      <c r="G19" s="502" t="s">
        <v>1008</v>
      </c>
      <c r="H19" s="502" t="s">
        <v>294</v>
      </c>
      <c r="I19" s="504">
        <v>20000000</v>
      </c>
      <c r="J19" s="504">
        <f t="shared" si="0"/>
        <v>20000000</v>
      </c>
      <c r="K19" s="502" t="s">
        <v>294</v>
      </c>
      <c r="L19" s="502" t="s">
        <v>294</v>
      </c>
      <c r="M19" s="502" t="s">
        <v>1009</v>
      </c>
      <c r="N19" s="505" t="s">
        <v>1010</v>
      </c>
      <c r="O19" s="502" t="s">
        <v>1021</v>
      </c>
      <c r="P19" s="502" t="s">
        <v>1012</v>
      </c>
      <c r="Q19" s="468" t="s">
        <v>231</v>
      </c>
      <c r="R19" s="468" t="s">
        <v>294</v>
      </c>
      <c r="S19" s="468" t="s">
        <v>294</v>
      </c>
      <c r="T19" s="497"/>
    </row>
    <row r="20" spans="1:20" s="469" customFormat="1" ht="113.4">
      <c r="A20" s="502" t="s">
        <v>1031</v>
      </c>
      <c r="B20" s="503" t="s">
        <v>1032</v>
      </c>
      <c r="C20" s="502">
        <v>1</v>
      </c>
      <c r="D20" s="502">
        <v>1</v>
      </c>
      <c r="E20" s="502">
        <v>11</v>
      </c>
      <c r="F20" s="502">
        <v>1</v>
      </c>
      <c r="G20" s="502" t="s">
        <v>1033</v>
      </c>
      <c r="H20" s="502">
        <v>0</v>
      </c>
      <c r="I20" s="504">
        <v>250000000</v>
      </c>
      <c r="J20" s="504">
        <v>250000000</v>
      </c>
      <c r="K20" s="502">
        <v>0</v>
      </c>
      <c r="L20" s="502">
        <v>0</v>
      </c>
      <c r="M20" s="502" t="s">
        <v>1009</v>
      </c>
      <c r="N20" s="505" t="s">
        <v>1010</v>
      </c>
      <c r="O20" s="502" t="s">
        <v>1011</v>
      </c>
      <c r="P20" s="502">
        <v>3713000</v>
      </c>
      <c r="Q20" s="498" t="s">
        <v>1013</v>
      </c>
      <c r="R20" s="468">
        <v>0</v>
      </c>
      <c r="S20" s="468">
        <v>0</v>
      </c>
      <c r="T20" s="497"/>
    </row>
    <row r="21" spans="1:20" s="473" customFormat="1" ht="63">
      <c r="A21" s="502" t="s">
        <v>1019</v>
      </c>
      <c r="B21" s="503" t="s">
        <v>1034</v>
      </c>
      <c r="C21" s="502" t="s">
        <v>1035</v>
      </c>
      <c r="D21" s="502" t="s">
        <v>1035</v>
      </c>
      <c r="E21" s="502" t="s">
        <v>1036</v>
      </c>
      <c r="F21" s="502" t="s">
        <v>294</v>
      </c>
      <c r="G21" s="502" t="s">
        <v>1008</v>
      </c>
      <c r="H21" s="502" t="s">
        <v>294</v>
      </c>
      <c r="I21" s="506">
        <v>38000000</v>
      </c>
      <c r="J21" s="506">
        <v>38000000</v>
      </c>
      <c r="K21" s="502" t="s">
        <v>294</v>
      </c>
      <c r="L21" s="502" t="s">
        <v>294</v>
      </c>
      <c r="M21" s="502" t="s">
        <v>1009</v>
      </c>
      <c r="N21" s="507" t="s">
        <v>1010</v>
      </c>
      <c r="O21" s="502" t="s">
        <v>1011</v>
      </c>
      <c r="P21" s="502" t="s">
        <v>1012</v>
      </c>
      <c r="Q21" s="468" t="s">
        <v>1013</v>
      </c>
      <c r="R21" s="468" t="s">
        <v>294</v>
      </c>
      <c r="S21" s="468" t="s">
        <v>294</v>
      </c>
      <c r="T21" s="499"/>
    </row>
    <row r="22" spans="1:20" s="473" customFormat="1" ht="63">
      <c r="A22" s="502" t="s">
        <v>1019</v>
      </c>
      <c r="B22" s="503" t="s">
        <v>1034</v>
      </c>
      <c r="C22" s="502" t="s">
        <v>1035</v>
      </c>
      <c r="D22" s="502" t="s">
        <v>1035</v>
      </c>
      <c r="E22" s="502" t="s">
        <v>1036</v>
      </c>
      <c r="F22" s="502" t="s">
        <v>294</v>
      </c>
      <c r="G22" s="502" t="s">
        <v>1008</v>
      </c>
      <c r="H22" s="502" t="s">
        <v>294</v>
      </c>
      <c r="I22" s="506">
        <v>38000000</v>
      </c>
      <c r="J22" s="506">
        <v>38000000</v>
      </c>
      <c r="K22" s="502" t="s">
        <v>294</v>
      </c>
      <c r="L22" s="502" t="s">
        <v>294</v>
      </c>
      <c r="M22" s="502" t="s">
        <v>1009</v>
      </c>
      <c r="N22" s="507" t="s">
        <v>1010</v>
      </c>
      <c r="O22" s="502" t="s">
        <v>1011</v>
      </c>
      <c r="P22" s="502" t="s">
        <v>1012</v>
      </c>
      <c r="Q22" s="468" t="s">
        <v>1013</v>
      </c>
      <c r="R22" s="468" t="s">
        <v>294</v>
      </c>
      <c r="S22" s="468" t="s">
        <v>294</v>
      </c>
      <c r="T22" s="499"/>
    </row>
    <row r="23" spans="1:20" s="473" customFormat="1" ht="63">
      <c r="A23" s="502" t="s">
        <v>1019</v>
      </c>
      <c r="B23" s="503" t="s">
        <v>1034</v>
      </c>
      <c r="C23" s="502"/>
      <c r="D23" s="502"/>
      <c r="E23" s="502"/>
      <c r="F23" s="502"/>
      <c r="G23" s="502"/>
      <c r="H23" s="502"/>
      <c r="I23" s="506">
        <v>35000000</v>
      </c>
      <c r="J23" s="506">
        <v>35000000</v>
      </c>
      <c r="K23" s="502"/>
      <c r="L23" s="502"/>
      <c r="M23" s="502"/>
      <c r="N23" s="507"/>
      <c r="O23" s="502"/>
      <c r="P23" s="502"/>
      <c r="Q23" s="468"/>
      <c r="R23" s="468"/>
      <c r="S23" s="468"/>
      <c r="T23" s="499"/>
    </row>
    <row r="24" spans="1:20" s="473" customFormat="1" ht="63">
      <c r="A24" s="502" t="s">
        <v>1019</v>
      </c>
      <c r="B24" s="503" t="s">
        <v>1034</v>
      </c>
      <c r="C24" s="502"/>
      <c r="D24" s="502"/>
      <c r="E24" s="502"/>
      <c r="F24" s="502"/>
      <c r="G24" s="502"/>
      <c r="H24" s="502"/>
      <c r="I24" s="506">
        <v>38000000</v>
      </c>
      <c r="J24" s="506">
        <v>38000000</v>
      </c>
      <c r="K24" s="502"/>
      <c r="L24" s="502"/>
      <c r="M24" s="502"/>
      <c r="N24" s="507"/>
      <c r="O24" s="502"/>
      <c r="P24" s="502"/>
      <c r="Q24" s="468"/>
      <c r="R24" s="468"/>
      <c r="S24" s="468"/>
      <c r="T24" s="499"/>
    </row>
    <row r="25" spans="1:20" s="473" customFormat="1" ht="63">
      <c r="A25" s="502" t="s">
        <v>1019</v>
      </c>
      <c r="B25" s="503" t="s">
        <v>1034</v>
      </c>
      <c r="C25" s="502" t="s">
        <v>1035</v>
      </c>
      <c r="D25" s="502" t="s">
        <v>1035</v>
      </c>
      <c r="E25" s="502" t="s">
        <v>1036</v>
      </c>
      <c r="F25" s="502" t="s">
        <v>294</v>
      </c>
      <c r="G25" s="502" t="s">
        <v>1008</v>
      </c>
      <c r="H25" s="502" t="s">
        <v>294</v>
      </c>
      <c r="I25" s="506">
        <v>38000000</v>
      </c>
      <c r="J25" s="506">
        <v>38000000</v>
      </c>
      <c r="K25" s="502" t="s">
        <v>294</v>
      </c>
      <c r="L25" s="502" t="s">
        <v>294</v>
      </c>
      <c r="M25" s="502" t="s">
        <v>1009</v>
      </c>
      <c r="N25" s="507" t="s">
        <v>1010</v>
      </c>
      <c r="O25" s="502" t="s">
        <v>1011</v>
      </c>
      <c r="P25" s="502" t="s">
        <v>1012</v>
      </c>
      <c r="Q25" s="468" t="s">
        <v>1013</v>
      </c>
      <c r="R25" s="468" t="s">
        <v>294</v>
      </c>
      <c r="S25" s="468" t="s">
        <v>294</v>
      </c>
      <c r="T25" s="499"/>
    </row>
    <row r="26" spans="1:20" s="473" customFormat="1" ht="50.4">
      <c r="A26" s="502" t="s">
        <v>1019</v>
      </c>
      <c r="B26" s="503" t="s">
        <v>1037</v>
      </c>
      <c r="C26" s="502" t="s">
        <v>1006</v>
      </c>
      <c r="D26" s="502" t="s">
        <v>1006</v>
      </c>
      <c r="E26" s="502" t="s">
        <v>1016</v>
      </c>
      <c r="F26" s="502" t="s">
        <v>1006</v>
      </c>
      <c r="G26" s="502" t="s">
        <v>1008</v>
      </c>
      <c r="H26" s="502" t="s">
        <v>294</v>
      </c>
      <c r="I26" s="506">
        <v>35000000</v>
      </c>
      <c r="J26" s="506">
        <v>35000000</v>
      </c>
      <c r="K26" s="502" t="s">
        <v>294</v>
      </c>
      <c r="L26" s="502" t="s">
        <v>294</v>
      </c>
      <c r="M26" s="502" t="s">
        <v>1009</v>
      </c>
      <c r="N26" s="507" t="s">
        <v>1010</v>
      </c>
      <c r="O26" s="502" t="s">
        <v>1011</v>
      </c>
      <c r="P26" s="502" t="s">
        <v>1012</v>
      </c>
      <c r="Q26" s="468" t="s">
        <v>1038</v>
      </c>
      <c r="R26" s="468" t="s">
        <v>294</v>
      </c>
      <c r="S26" s="468" t="s">
        <v>294</v>
      </c>
      <c r="T26" s="499"/>
    </row>
    <row r="27" spans="1:20" s="473" customFormat="1" ht="37.799999999999997">
      <c r="A27" s="502" t="s">
        <v>1039</v>
      </c>
      <c r="B27" s="503" t="s">
        <v>1040</v>
      </c>
      <c r="C27" s="502" t="s">
        <v>1006</v>
      </c>
      <c r="D27" s="502" t="s">
        <v>1006</v>
      </c>
      <c r="E27" s="502" t="s">
        <v>1016</v>
      </c>
      <c r="F27" s="502" t="s">
        <v>1006</v>
      </c>
      <c r="G27" s="502" t="s">
        <v>1008</v>
      </c>
      <c r="H27" s="502" t="s">
        <v>294</v>
      </c>
      <c r="I27" s="506">
        <v>48000000</v>
      </c>
      <c r="J27" s="506">
        <v>48000000</v>
      </c>
      <c r="K27" s="502" t="s">
        <v>294</v>
      </c>
      <c r="L27" s="502" t="s">
        <v>294</v>
      </c>
      <c r="M27" s="502" t="s">
        <v>1009</v>
      </c>
      <c r="N27" s="507" t="s">
        <v>1010</v>
      </c>
      <c r="O27" s="502" t="s">
        <v>1011</v>
      </c>
      <c r="P27" s="502" t="s">
        <v>1012</v>
      </c>
      <c r="Q27" s="468" t="s">
        <v>1038</v>
      </c>
      <c r="R27" s="468" t="s">
        <v>294</v>
      </c>
      <c r="S27" s="468" t="s">
        <v>294</v>
      </c>
      <c r="T27" s="499"/>
    </row>
    <row r="28" spans="1:20" s="473" customFormat="1" ht="50.4">
      <c r="A28" s="502" t="s">
        <v>1019</v>
      </c>
      <c r="B28" s="503" t="s">
        <v>1041</v>
      </c>
      <c r="C28" s="502" t="s">
        <v>1006</v>
      </c>
      <c r="D28" s="502" t="s">
        <v>1006</v>
      </c>
      <c r="E28" s="502" t="s">
        <v>1016</v>
      </c>
      <c r="F28" s="502" t="s">
        <v>1006</v>
      </c>
      <c r="G28" s="502" t="s">
        <v>1008</v>
      </c>
      <c r="H28" s="502" t="s">
        <v>294</v>
      </c>
      <c r="I28" s="506">
        <v>35000000</v>
      </c>
      <c r="J28" s="506">
        <v>35000000</v>
      </c>
      <c r="K28" s="502" t="s">
        <v>294</v>
      </c>
      <c r="L28" s="502" t="s">
        <v>294</v>
      </c>
      <c r="M28" s="502" t="s">
        <v>1009</v>
      </c>
      <c r="N28" s="507" t="s">
        <v>1010</v>
      </c>
      <c r="O28" s="502" t="s">
        <v>1011</v>
      </c>
      <c r="P28" s="502" t="s">
        <v>1012</v>
      </c>
      <c r="Q28" s="468" t="s">
        <v>1038</v>
      </c>
      <c r="R28" s="468" t="s">
        <v>294</v>
      </c>
      <c r="S28" s="468" t="s">
        <v>294</v>
      </c>
      <c r="T28" s="499"/>
    </row>
    <row r="29" spans="1:20" s="473" customFormat="1" ht="75.599999999999994">
      <c r="A29" s="502" t="s">
        <v>1019</v>
      </c>
      <c r="B29" s="503" t="s">
        <v>1042</v>
      </c>
      <c r="C29" s="502" t="s">
        <v>1006</v>
      </c>
      <c r="D29" s="502" t="s">
        <v>1006</v>
      </c>
      <c r="E29" s="502" t="s">
        <v>1016</v>
      </c>
      <c r="F29" s="502" t="s">
        <v>1006</v>
      </c>
      <c r="G29" s="502" t="s">
        <v>1008</v>
      </c>
      <c r="H29" s="502" t="s">
        <v>294</v>
      </c>
      <c r="I29" s="506">
        <v>40000000</v>
      </c>
      <c r="J29" s="506">
        <v>40000000</v>
      </c>
      <c r="K29" s="502" t="s">
        <v>294</v>
      </c>
      <c r="L29" s="502" t="s">
        <v>294</v>
      </c>
      <c r="M29" s="502" t="s">
        <v>1009</v>
      </c>
      <c r="N29" s="507" t="s">
        <v>1010</v>
      </c>
      <c r="O29" s="502" t="s">
        <v>1011</v>
      </c>
      <c r="P29" s="502" t="s">
        <v>1012</v>
      </c>
      <c r="Q29" s="468" t="s">
        <v>1038</v>
      </c>
      <c r="R29" s="468" t="s">
        <v>294</v>
      </c>
      <c r="S29" s="468" t="s">
        <v>294</v>
      </c>
      <c r="T29" s="499"/>
    </row>
    <row r="30" spans="1:20" s="473" customFormat="1" ht="50.4">
      <c r="A30" s="502" t="s">
        <v>1019</v>
      </c>
      <c r="B30" s="503" t="s">
        <v>1037</v>
      </c>
      <c r="C30" s="502" t="s">
        <v>1006</v>
      </c>
      <c r="D30" s="502" t="s">
        <v>1006</v>
      </c>
      <c r="E30" s="502" t="s">
        <v>1016</v>
      </c>
      <c r="F30" s="502" t="s">
        <v>1006</v>
      </c>
      <c r="G30" s="502" t="s">
        <v>1008</v>
      </c>
      <c r="H30" s="502" t="s">
        <v>294</v>
      </c>
      <c r="I30" s="506">
        <v>35000000</v>
      </c>
      <c r="J30" s="506">
        <v>35000000</v>
      </c>
      <c r="K30" s="502" t="s">
        <v>294</v>
      </c>
      <c r="L30" s="502" t="s">
        <v>294</v>
      </c>
      <c r="M30" s="502" t="s">
        <v>1009</v>
      </c>
      <c r="N30" s="507" t="s">
        <v>1010</v>
      </c>
      <c r="O30" s="502" t="s">
        <v>1011</v>
      </c>
      <c r="P30" s="502" t="s">
        <v>1012</v>
      </c>
      <c r="Q30" s="468" t="s">
        <v>1038</v>
      </c>
      <c r="R30" s="468" t="s">
        <v>294</v>
      </c>
      <c r="S30" s="468" t="s">
        <v>294</v>
      </c>
      <c r="T30" s="499"/>
    </row>
    <row r="31" spans="1:20" s="473" customFormat="1" ht="25.2">
      <c r="A31" s="502" t="s">
        <v>1043</v>
      </c>
      <c r="B31" s="503" t="s">
        <v>1044</v>
      </c>
      <c r="C31" s="502" t="s">
        <v>1006</v>
      </c>
      <c r="D31" s="502" t="s">
        <v>1006</v>
      </c>
      <c r="E31" s="502" t="s">
        <v>1016</v>
      </c>
      <c r="F31" s="502" t="s">
        <v>1006</v>
      </c>
      <c r="G31" s="502" t="s">
        <v>1008</v>
      </c>
      <c r="H31" s="502" t="s">
        <v>294</v>
      </c>
      <c r="I31" s="506">
        <v>1400000000</v>
      </c>
      <c r="J31" s="506">
        <v>1200000000</v>
      </c>
      <c r="K31" s="502" t="s">
        <v>294</v>
      </c>
      <c r="L31" s="502" t="s">
        <v>294</v>
      </c>
      <c r="M31" s="502" t="s">
        <v>1009</v>
      </c>
      <c r="N31" s="507" t="s">
        <v>1010</v>
      </c>
      <c r="O31" s="502" t="s">
        <v>1011</v>
      </c>
      <c r="P31" s="502" t="s">
        <v>1012</v>
      </c>
      <c r="Q31" s="468" t="s">
        <v>1038</v>
      </c>
      <c r="R31" s="468" t="s">
        <v>294</v>
      </c>
      <c r="S31" s="468" t="s">
        <v>294</v>
      </c>
      <c r="T31" s="499"/>
    </row>
    <row r="32" spans="1:20" s="473" customFormat="1" ht="88.2">
      <c r="A32" s="502" t="s">
        <v>1043</v>
      </c>
      <c r="B32" s="503" t="s">
        <v>1045</v>
      </c>
      <c r="C32" s="502" t="s">
        <v>1006</v>
      </c>
      <c r="D32" s="502" t="s">
        <v>1006</v>
      </c>
      <c r="E32" s="502" t="s">
        <v>1016</v>
      </c>
      <c r="F32" s="502" t="s">
        <v>1006</v>
      </c>
      <c r="G32" s="502" t="s">
        <v>1033</v>
      </c>
      <c r="H32" s="502" t="s">
        <v>294</v>
      </c>
      <c r="I32" s="506">
        <v>212000000</v>
      </c>
      <c r="J32" s="506">
        <v>212000000</v>
      </c>
      <c r="K32" s="502" t="s">
        <v>294</v>
      </c>
      <c r="L32" s="502" t="s">
        <v>294</v>
      </c>
      <c r="M32" s="502" t="s">
        <v>1009</v>
      </c>
      <c r="N32" s="507" t="s">
        <v>1010</v>
      </c>
      <c r="O32" s="502" t="s">
        <v>1011</v>
      </c>
      <c r="P32" s="502" t="s">
        <v>1012</v>
      </c>
      <c r="Q32" s="468" t="s">
        <v>1038</v>
      </c>
      <c r="R32" s="468" t="s">
        <v>294</v>
      </c>
      <c r="S32" s="468" t="s">
        <v>294</v>
      </c>
      <c r="T32" s="499"/>
    </row>
    <row r="33" spans="1:20" s="473" customFormat="1" ht="25.2">
      <c r="A33" s="502" t="s">
        <v>1046</v>
      </c>
      <c r="B33" s="503" t="s">
        <v>1047</v>
      </c>
      <c r="C33" s="502" t="s">
        <v>1035</v>
      </c>
      <c r="D33" s="502" t="s">
        <v>1035</v>
      </c>
      <c r="E33" s="502" t="s">
        <v>1016</v>
      </c>
      <c r="F33" s="502" t="s">
        <v>1006</v>
      </c>
      <c r="G33" s="502" t="s">
        <v>1048</v>
      </c>
      <c r="H33" s="502" t="s">
        <v>294</v>
      </c>
      <c r="I33" s="506">
        <v>20000000</v>
      </c>
      <c r="J33" s="506">
        <v>29000000</v>
      </c>
      <c r="K33" s="502" t="s">
        <v>294</v>
      </c>
      <c r="L33" s="502" t="s">
        <v>294</v>
      </c>
      <c r="M33" s="502" t="s">
        <v>1009</v>
      </c>
      <c r="N33" s="507" t="s">
        <v>1010</v>
      </c>
      <c r="O33" s="502" t="s">
        <v>1011</v>
      </c>
      <c r="P33" s="502" t="s">
        <v>1012</v>
      </c>
      <c r="Q33" s="468" t="s">
        <v>1038</v>
      </c>
      <c r="R33" s="468" t="s">
        <v>294</v>
      </c>
      <c r="S33" s="468" t="s">
        <v>294</v>
      </c>
      <c r="T33" s="499"/>
    </row>
    <row r="34" spans="1:20" s="473" customFormat="1" ht="25.2">
      <c r="A34" s="502" t="s">
        <v>1049</v>
      </c>
      <c r="B34" s="503" t="s">
        <v>1050</v>
      </c>
      <c r="C34" s="502" t="s">
        <v>1006</v>
      </c>
      <c r="D34" s="502" t="s">
        <v>1006</v>
      </c>
      <c r="E34" s="502" t="s">
        <v>1016</v>
      </c>
      <c r="F34" s="502" t="s">
        <v>1006</v>
      </c>
      <c r="G34" s="502" t="s">
        <v>1051</v>
      </c>
      <c r="H34" s="502" t="s">
        <v>294</v>
      </c>
      <c r="I34" s="506">
        <v>34000000</v>
      </c>
      <c r="J34" s="506">
        <v>34000000</v>
      </c>
      <c r="K34" s="502" t="s">
        <v>294</v>
      </c>
      <c r="L34" s="502" t="s">
        <v>294</v>
      </c>
      <c r="M34" s="502" t="s">
        <v>1009</v>
      </c>
      <c r="N34" s="507" t="s">
        <v>1010</v>
      </c>
      <c r="O34" s="502" t="s">
        <v>1011</v>
      </c>
      <c r="P34" s="502" t="s">
        <v>1012</v>
      </c>
      <c r="Q34" s="468" t="s">
        <v>1038</v>
      </c>
      <c r="R34" s="468" t="s">
        <v>294</v>
      </c>
      <c r="S34" s="468" t="s">
        <v>294</v>
      </c>
      <c r="T34" s="499"/>
    </row>
    <row r="35" spans="1:20" s="473" customFormat="1" ht="25.2">
      <c r="A35" s="502" t="s">
        <v>1052</v>
      </c>
      <c r="B35" s="503" t="s">
        <v>1053</v>
      </c>
      <c r="C35" s="502" t="s">
        <v>1006</v>
      </c>
      <c r="D35" s="502" t="s">
        <v>1006</v>
      </c>
      <c r="E35" s="502" t="s">
        <v>1016</v>
      </c>
      <c r="F35" s="502" t="s">
        <v>1006</v>
      </c>
      <c r="G35" s="502" t="s">
        <v>1033</v>
      </c>
      <c r="H35" s="502" t="s">
        <v>294</v>
      </c>
      <c r="I35" s="506">
        <v>398000000</v>
      </c>
      <c r="J35" s="506">
        <v>321180000</v>
      </c>
      <c r="K35" s="502" t="s">
        <v>294</v>
      </c>
      <c r="L35" s="502" t="s">
        <v>294</v>
      </c>
      <c r="M35" s="502" t="s">
        <v>1009</v>
      </c>
      <c r="N35" s="507" t="s">
        <v>1010</v>
      </c>
      <c r="O35" s="502" t="s">
        <v>1011</v>
      </c>
      <c r="P35" s="502" t="s">
        <v>1012</v>
      </c>
      <c r="Q35" s="468" t="s">
        <v>1038</v>
      </c>
      <c r="R35" s="468" t="s">
        <v>294</v>
      </c>
      <c r="S35" s="468" t="s">
        <v>294</v>
      </c>
      <c r="T35" s="499"/>
    </row>
    <row r="36" spans="1:20" s="473" customFormat="1" ht="25.2">
      <c r="A36" s="502" t="s">
        <v>1054</v>
      </c>
      <c r="B36" s="503" t="s">
        <v>1055</v>
      </c>
      <c r="C36" s="502" t="s">
        <v>1006</v>
      </c>
      <c r="D36" s="502" t="s">
        <v>1006</v>
      </c>
      <c r="E36" s="502" t="s">
        <v>1016</v>
      </c>
      <c r="F36" s="502" t="s">
        <v>1006</v>
      </c>
      <c r="G36" s="502" t="s">
        <v>1033</v>
      </c>
      <c r="H36" s="502" t="s">
        <v>294</v>
      </c>
      <c r="I36" s="506">
        <v>150000000</v>
      </c>
      <c r="J36" s="506">
        <v>175587998.30000001</v>
      </c>
      <c r="K36" s="502" t="s">
        <v>294</v>
      </c>
      <c r="L36" s="502" t="s">
        <v>294</v>
      </c>
      <c r="M36" s="502" t="s">
        <v>1009</v>
      </c>
      <c r="N36" s="507" t="s">
        <v>1010</v>
      </c>
      <c r="O36" s="502" t="s">
        <v>1011</v>
      </c>
      <c r="P36" s="502" t="s">
        <v>1012</v>
      </c>
      <c r="Q36" s="468" t="s">
        <v>1038</v>
      </c>
      <c r="R36" s="468" t="s">
        <v>294</v>
      </c>
      <c r="S36" s="468" t="s">
        <v>294</v>
      </c>
      <c r="T36" s="499"/>
    </row>
    <row r="37" spans="1:20" s="473" customFormat="1" ht="25.2">
      <c r="A37" s="502" t="s">
        <v>1056</v>
      </c>
      <c r="B37" s="503" t="s">
        <v>1057</v>
      </c>
      <c r="C37" s="502" t="s">
        <v>1058</v>
      </c>
      <c r="D37" s="502" t="s">
        <v>1058</v>
      </c>
      <c r="E37" s="502" t="s">
        <v>1016</v>
      </c>
      <c r="F37" s="502" t="s">
        <v>1006</v>
      </c>
      <c r="G37" s="502" t="s">
        <v>1059</v>
      </c>
      <c r="H37" s="502" t="s">
        <v>294</v>
      </c>
      <c r="I37" s="506">
        <v>38000000</v>
      </c>
      <c r="J37" s="506">
        <v>38000000</v>
      </c>
      <c r="K37" s="502" t="s">
        <v>294</v>
      </c>
      <c r="L37" s="502" t="s">
        <v>294</v>
      </c>
      <c r="M37" s="502" t="s">
        <v>1009</v>
      </c>
      <c r="N37" s="507" t="s">
        <v>1010</v>
      </c>
      <c r="O37" s="502" t="s">
        <v>1011</v>
      </c>
      <c r="P37" s="502" t="s">
        <v>1012</v>
      </c>
      <c r="Q37" s="468" t="s">
        <v>1038</v>
      </c>
      <c r="R37" s="468" t="s">
        <v>294</v>
      </c>
      <c r="S37" s="468" t="s">
        <v>294</v>
      </c>
      <c r="T37" s="499"/>
    </row>
    <row r="38" spans="1:20" s="473" customFormat="1" ht="25.2">
      <c r="A38" s="502"/>
      <c r="B38" s="503" t="s">
        <v>1060</v>
      </c>
      <c r="C38" s="502" t="s">
        <v>1058</v>
      </c>
      <c r="D38" s="502" t="s">
        <v>1058</v>
      </c>
      <c r="E38" s="502" t="s">
        <v>1016</v>
      </c>
      <c r="F38" s="502" t="s">
        <v>1006</v>
      </c>
      <c r="G38" s="502" t="s">
        <v>1059</v>
      </c>
      <c r="H38" s="502" t="s">
        <v>294</v>
      </c>
      <c r="I38" s="506">
        <v>38000000</v>
      </c>
      <c r="J38" s="506">
        <v>38000000</v>
      </c>
      <c r="K38" s="502" t="s">
        <v>294</v>
      </c>
      <c r="L38" s="502" t="s">
        <v>294</v>
      </c>
      <c r="M38" s="502" t="s">
        <v>1009</v>
      </c>
      <c r="N38" s="507" t="s">
        <v>1010</v>
      </c>
      <c r="O38" s="502" t="s">
        <v>1011</v>
      </c>
      <c r="P38" s="502" t="s">
        <v>1012</v>
      </c>
      <c r="Q38" s="468" t="s">
        <v>1038</v>
      </c>
      <c r="R38" s="468" t="s">
        <v>294</v>
      </c>
      <c r="S38" s="468" t="s">
        <v>294</v>
      </c>
      <c r="T38" s="499"/>
    </row>
    <row r="39" spans="1:20" s="473" customFormat="1" ht="25.2">
      <c r="A39" s="502" t="s">
        <v>1061</v>
      </c>
      <c r="B39" s="503" t="s">
        <v>1062</v>
      </c>
      <c r="C39" s="502" t="s">
        <v>1006</v>
      </c>
      <c r="D39" s="502" t="s">
        <v>1006</v>
      </c>
      <c r="E39" s="502" t="s">
        <v>1016</v>
      </c>
      <c r="F39" s="502" t="s">
        <v>1006</v>
      </c>
      <c r="G39" s="502" t="s">
        <v>1048</v>
      </c>
      <c r="H39" s="502" t="s">
        <v>294</v>
      </c>
      <c r="I39" s="506">
        <v>38000000</v>
      </c>
      <c r="J39" s="506">
        <v>38000000</v>
      </c>
      <c r="K39" s="502" t="s">
        <v>294</v>
      </c>
      <c r="L39" s="502" t="s">
        <v>294</v>
      </c>
      <c r="M39" s="502" t="s">
        <v>1009</v>
      </c>
      <c r="N39" s="507" t="s">
        <v>1010</v>
      </c>
      <c r="O39" s="502" t="s">
        <v>1011</v>
      </c>
      <c r="P39" s="502" t="s">
        <v>1012</v>
      </c>
      <c r="Q39" s="468" t="s">
        <v>1038</v>
      </c>
      <c r="R39" s="468" t="s">
        <v>294</v>
      </c>
      <c r="S39" s="468" t="s">
        <v>294</v>
      </c>
      <c r="T39" s="499"/>
    </row>
    <row r="40" spans="1:20" s="473" customFormat="1" ht="37.799999999999997">
      <c r="A40" s="502" t="s">
        <v>1061</v>
      </c>
      <c r="B40" s="503" t="s">
        <v>1063</v>
      </c>
      <c r="C40" s="502" t="s">
        <v>1006</v>
      </c>
      <c r="D40" s="502" t="s">
        <v>1006</v>
      </c>
      <c r="E40" s="502" t="s">
        <v>1016</v>
      </c>
      <c r="F40" s="502" t="s">
        <v>1006</v>
      </c>
      <c r="G40" s="502" t="s">
        <v>1048</v>
      </c>
      <c r="H40" s="502" t="s">
        <v>294</v>
      </c>
      <c r="I40" s="506">
        <v>38000000</v>
      </c>
      <c r="J40" s="506">
        <v>38000000</v>
      </c>
      <c r="K40" s="502" t="s">
        <v>294</v>
      </c>
      <c r="L40" s="502" t="s">
        <v>294</v>
      </c>
      <c r="M40" s="502" t="s">
        <v>1009</v>
      </c>
      <c r="N40" s="507" t="s">
        <v>1010</v>
      </c>
      <c r="O40" s="502" t="s">
        <v>1011</v>
      </c>
      <c r="P40" s="502" t="s">
        <v>1012</v>
      </c>
      <c r="Q40" s="468" t="s">
        <v>1038</v>
      </c>
      <c r="R40" s="468" t="s">
        <v>294</v>
      </c>
      <c r="S40" s="468" t="s">
        <v>294</v>
      </c>
      <c r="T40" s="499"/>
    </row>
    <row r="41" spans="1:20" s="473" customFormat="1" ht="50.4">
      <c r="A41" s="502" t="s">
        <v>1064</v>
      </c>
      <c r="B41" s="503" t="s">
        <v>1065</v>
      </c>
      <c r="C41" s="502" t="s">
        <v>1006</v>
      </c>
      <c r="D41" s="502" t="s">
        <v>1006</v>
      </c>
      <c r="E41" s="502" t="s">
        <v>1016</v>
      </c>
      <c r="F41" s="502" t="s">
        <v>1006</v>
      </c>
      <c r="G41" s="502" t="s">
        <v>1048</v>
      </c>
      <c r="H41" s="502" t="s">
        <v>294</v>
      </c>
      <c r="I41" s="506">
        <v>38584000</v>
      </c>
      <c r="J41" s="506">
        <v>38584000</v>
      </c>
      <c r="K41" s="502" t="s">
        <v>294</v>
      </c>
      <c r="L41" s="502" t="s">
        <v>294</v>
      </c>
      <c r="M41" s="502" t="s">
        <v>1009</v>
      </c>
      <c r="N41" s="507" t="s">
        <v>1010</v>
      </c>
      <c r="O41" s="502" t="s">
        <v>1011</v>
      </c>
      <c r="P41" s="502" t="s">
        <v>1012</v>
      </c>
      <c r="Q41" s="468" t="s">
        <v>1038</v>
      </c>
      <c r="R41" s="468" t="s">
        <v>294</v>
      </c>
      <c r="S41" s="468" t="s">
        <v>294</v>
      </c>
      <c r="T41" s="499"/>
    </row>
    <row r="42" spans="1:20" s="473" customFormat="1" ht="50.4">
      <c r="A42" s="502" t="s">
        <v>1019</v>
      </c>
      <c r="B42" s="503" t="s">
        <v>1066</v>
      </c>
      <c r="C42" s="502" t="s">
        <v>1006</v>
      </c>
      <c r="D42" s="502" t="s">
        <v>1006</v>
      </c>
      <c r="E42" s="502" t="s">
        <v>1016</v>
      </c>
      <c r="F42" s="502" t="s">
        <v>1006</v>
      </c>
      <c r="G42" s="502" t="s">
        <v>1008</v>
      </c>
      <c r="H42" s="502" t="s">
        <v>294</v>
      </c>
      <c r="I42" s="506">
        <v>35000000</v>
      </c>
      <c r="J42" s="506">
        <v>35000000</v>
      </c>
      <c r="K42" s="502" t="s">
        <v>294</v>
      </c>
      <c r="L42" s="502" t="s">
        <v>294</v>
      </c>
      <c r="M42" s="502" t="s">
        <v>1009</v>
      </c>
      <c r="N42" s="507" t="s">
        <v>1010</v>
      </c>
      <c r="O42" s="502" t="s">
        <v>1011</v>
      </c>
      <c r="P42" s="502" t="s">
        <v>1012</v>
      </c>
      <c r="Q42" s="468" t="s">
        <v>1038</v>
      </c>
      <c r="R42" s="468" t="s">
        <v>294</v>
      </c>
      <c r="S42" s="468" t="s">
        <v>294</v>
      </c>
      <c r="T42" s="499"/>
    </row>
    <row r="43" spans="1:20" s="473" customFormat="1" ht="50.4">
      <c r="A43" s="502" t="s">
        <v>1019</v>
      </c>
      <c r="B43" s="503" t="s">
        <v>1066</v>
      </c>
      <c r="C43" s="502" t="s">
        <v>1006</v>
      </c>
      <c r="D43" s="502" t="s">
        <v>1006</v>
      </c>
      <c r="E43" s="502" t="s">
        <v>1016</v>
      </c>
      <c r="F43" s="502" t="s">
        <v>1006</v>
      </c>
      <c r="G43" s="502" t="s">
        <v>1008</v>
      </c>
      <c r="H43" s="502" t="s">
        <v>294</v>
      </c>
      <c r="I43" s="506">
        <v>35000000</v>
      </c>
      <c r="J43" s="506">
        <v>35000000</v>
      </c>
      <c r="K43" s="502" t="s">
        <v>294</v>
      </c>
      <c r="L43" s="502" t="s">
        <v>294</v>
      </c>
      <c r="M43" s="502" t="s">
        <v>1009</v>
      </c>
      <c r="N43" s="507" t="s">
        <v>1010</v>
      </c>
      <c r="O43" s="502" t="s">
        <v>1011</v>
      </c>
      <c r="P43" s="502" t="s">
        <v>1012</v>
      </c>
      <c r="Q43" s="468" t="s">
        <v>1038</v>
      </c>
      <c r="R43" s="468" t="s">
        <v>294</v>
      </c>
      <c r="S43" s="468" t="s">
        <v>294</v>
      </c>
      <c r="T43" s="499"/>
    </row>
    <row r="44" spans="1:20" s="473" customFormat="1" ht="50.4">
      <c r="A44" s="502" t="s">
        <v>1019</v>
      </c>
      <c r="B44" s="503" t="s">
        <v>1066</v>
      </c>
      <c r="C44" s="502" t="s">
        <v>1006</v>
      </c>
      <c r="D44" s="502" t="s">
        <v>1006</v>
      </c>
      <c r="E44" s="502" t="s">
        <v>1016</v>
      </c>
      <c r="F44" s="502" t="s">
        <v>1006</v>
      </c>
      <c r="G44" s="502" t="s">
        <v>1008</v>
      </c>
      <c r="H44" s="502" t="s">
        <v>294</v>
      </c>
      <c r="I44" s="506">
        <v>35000000</v>
      </c>
      <c r="J44" s="506">
        <v>35000000</v>
      </c>
      <c r="K44" s="502" t="s">
        <v>294</v>
      </c>
      <c r="L44" s="502" t="s">
        <v>294</v>
      </c>
      <c r="M44" s="502" t="s">
        <v>1009</v>
      </c>
      <c r="N44" s="507" t="s">
        <v>1010</v>
      </c>
      <c r="O44" s="502" t="s">
        <v>1011</v>
      </c>
      <c r="P44" s="502" t="s">
        <v>1012</v>
      </c>
      <c r="Q44" s="468" t="s">
        <v>1038</v>
      </c>
      <c r="R44" s="468" t="s">
        <v>294</v>
      </c>
      <c r="S44" s="468" t="s">
        <v>294</v>
      </c>
      <c r="T44" s="499"/>
    </row>
    <row r="45" spans="1:20" s="473" customFormat="1" ht="50.4">
      <c r="A45" s="502" t="s">
        <v>1067</v>
      </c>
      <c r="B45" s="503" t="s">
        <v>1068</v>
      </c>
      <c r="C45" s="502" t="s">
        <v>1006</v>
      </c>
      <c r="D45" s="502" t="s">
        <v>1006</v>
      </c>
      <c r="E45" s="502" t="s">
        <v>1016</v>
      </c>
      <c r="F45" s="502" t="s">
        <v>1006</v>
      </c>
      <c r="G45" s="502" t="s">
        <v>1008</v>
      </c>
      <c r="H45" s="502" t="s">
        <v>294</v>
      </c>
      <c r="I45" s="506">
        <v>84800000</v>
      </c>
      <c r="J45" s="506">
        <v>84800000</v>
      </c>
      <c r="K45" s="502" t="s">
        <v>294</v>
      </c>
      <c r="L45" s="502" t="s">
        <v>294</v>
      </c>
      <c r="M45" s="502" t="s">
        <v>1009</v>
      </c>
      <c r="N45" s="507" t="s">
        <v>1010</v>
      </c>
      <c r="O45" s="502" t="s">
        <v>1011</v>
      </c>
      <c r="P45" s="502" t="s">
        <v>1012</v>
      </c>
      <c r="Q45" s="468" t="s">
        <v>1038</v>
      </c>
      <c r="R45" s="468" t="s">
        <v>294</v>
      </c>
      <c r="S45" s="468" t="s">
        <v>294</v>
      </c>
      <c r="T45" s="499"/>
    </row>
    <row r="46" spans="1:20" s="473" customFormat="1" ht="50.4">
      <c r="A46" s="502" t="s">
        <v>1019</v>
      </c>
      <c r="B46" s="503" t="s">
        <v>1066</v>
      </c>
      <c r="C46" s="502" t="s">
        <v>1006</v>
      </c>
      <c r="D46" s="502" t="s">
        <v>1006</v>
      </c>
      <c r="E46" s="502" t="s">
        <v>1016</v>
      </c>
      <c r="F46" s="502" t="s">
        <v>1006</v>
      </c>
      <c r="G46" s="502" t="s">
        <v>1008</v>
      </c>
      <c r="H46" s="502" t="s">
        <v>294</v>
      </c>
      <c r="I46" s="506">
        <v>35000000</v>
      </c>
      <c r="J46" s="506">
        <v>35000000</v>
      </c>
      <c r="K46" s="502" t="s">
        <v>294</v>
      </c>
      <c r="L46" s="502" t="s">
        <v>294</v>
      </c>
      <c r="M46" s="502" t="s">
        <v>1009</v>
      </c>
      <c r="N46" s="507" t="s">
        <v>1010</v>
      </c>
      <c r="O46" s="502" t="s">
        <v>1011</v>
      </c>
      <c r="P46" s="502" t="s">
        <v>1012</v>
      </c>
      <c r="Q46" s="468" t="s">
        <v>1038</v>
      </c>
      <c r="R46" s="468" t="s">
        <v>294</v>
      </c>
      <c r="S46" s="468" t="s">
        <v>294</v>
      </c>
      <c r="T46" s="499"/>
    </row>
    <row r="47" spans="1:20" s="473" customFormat="1" ht="50.4">
      <c r="A47" s="502" t="s">
        <v>1019</v>
      </c>
      <c r="B47" s="503" t="s">
        <v>1066</v>
      </c>
      <c r="C47" s="502" t="s">
        <v>1006</v>
      </c>
      <c r="D47" s="502" t="s">
        <v>1006</v>
      </c>
      <c r="E47" s="502" t="s">
        <v>1016</v>
      </c>
      <c r="F47" s="502" t="s">
        <v>1006</v>
      </c>
      <c r="G47" s="502" t="s">
        <v>1008</v>
      </c>
      <c r="H47" s="502" t="s">
        <v>294</v>
      </c>
      <c r="I47" s="506">
        <v>35000000</v>
      </c>
      <c r="J47" s="506">
        <v>35000000</v>
      </c>
      <c r="K47" s="502" t="s">
        <v>294</v>
      </c>
      <c r="L47" s="502" t="s">
        <v>294</v>
      </c>
      <c r="M47" s="502" t="s">
        <v>1009</v>
      </c>
      <c r="N47" s="507" t="s">
        <v>1010</v>
      </c>
      <c r="O47" s="502" t="s">
        <v>1011</v>
      </c>
      <c r="P47" s="502" t="s">
        <v>1012</v>
      </c>
      <c r="Q47" s="468" t="s">
        <v>1038</v>
      </c>
      <c r="R47" s="468" t="s">
        <v>294</v>
      </c>
      <c r="S47" s="468" t="s">
        <v>294</v>
      </c>
      <c r="T47" s="499"/>
    </row>
    <row r="48" spans="1:20" s="473" customFormat="1" ht="50.4">
      <c r="A48" s="502" t="s">
        <v>1019</v>
      </c>
      <c r="B48" s="503" t="s">
        <v>1069</v>
      </c>
      <c r="C48" s="502" t="s">
        <v>1006</v>
      </c>
      <c r="D48" s="502" t="s">
        <v>1006</v>
      </c>
      <c r="E48" s="502" t="s">
        <v>1016</v>
      </c>
      <c r="F48" s="502" t="s">
        <v>1006</v>
      </c>
      <c r="G48" s="502" t="s">
        <v>1008</v>
      </c>
      <c r="H48" s="502" t="s">
        <v>294</v>
      </c>
      <c r="I48" s="506">
        <v>30000000</v>
      </c>
      <c r="J48" s="506">
        <v>30000000</v>
      </c>
      <c r="K48" s="502" t="s">
        <v>294</v>
      </c>
      <c r="L48" s="502" t="s">
        <v>294</v>
      </c>
      <c r="M48" s="502" t="s">
        <v>1009</v>
      </c>
      <c r="N48" s="507" t="s">
        <v>1010</v>
      </c>
      <c r="O48" s="502" t="s">
        <v>1011</v>
      </c>
      <c r="P48" s="502" t="s">
        <v>1012</v>
      </c>
      <c r="Q48" s="468" t="s">
        <v>1038</v>
      </c>
      <c r="R48" s="468" t="s">
        <v>294</v>
      </c>
      <c r="S48" s="468" t="s">
        <v>294</v>
      </c>
      <c r="T48" s="499"/>
    </row>
    <row r="49" spans="1:20" s="473" customFormat="1" ht="50.4">
      <c r="A49" s="502" t="s">
        <v>1019</v>
      </c>
      <c r="B49" s="503" t="s">
        <v>1069</v>
      </c>
      <c r="C49" s="502" t="s">
        <v>1006</v>
      </c>
      <c r="D49" s="502" t="s">
        <v>1006</v>
      </c>
      <c r="E49" s="502" t="s">
        <v>1016</v>
      </c>
      <c r="F49" s="502" t="s">
        <v>1006</v>
      </c>
      <c r="G49" s="502" t="s">
        <v>1008</v>
      </c>
      <c r="H49" s="502" t="s">
        <v>294</v>
      </c>
      <c r="I49" s="506">
        <v>30000000</v>
      </c>
      <c r="J49" s="506">
        <v>30000000</v>
      </c>
      <c r="K49" s="502" t="s">
        <v>294</v>
      </c>
      <c r="L49" s="502" t="s">
        <v>294</v>
      </c>
      <c r="M49" s="502" t="s">
        <v>1009</v>
      </c>
      <c r="N49" s="507" t="s">
        <v>1010</v>
      </c>
      <c r="O49" s="502" t="s">
        <v>1011</v>
      </c>
      <c r="P49" s="502" t="s">
        <v>1012</v>
      </c>
      <c r="Q49" s="468" t="s">
        <v>1038</v>
      </c>
      <c r="R49" s="468" t="s">
        <v>294</v>
      </c>
      <c r="S49" s="468" t="s">
        <v>294</v>
      </c>
      <c r="T49" s="499"/>
    </row>
    <row r="50" spans="1:20" s="473" customFormat="1" ht="50.4">
      <c r="A50" s="502" t="s">
        <v>1014</v>
      </c>
      <c r="B50" s="503" t="s">
        <v>1069</v>
      </c>
      <c r="C50" s="502" t="s">
        <v>1006</v>
      </c>
      <c r="D50" s="502" t="s">
        <v>1006</v>
      </c>
      <c r="E50" s="502" t="s">
        <v>1016</v>
      </c>
      <c r="F50" s="502" t="s">
        <v>1006</v>
      </c>
      <c r="G50" s="502" t="s">
        <v>1008</v>
      </c>
      <c r="H50" s="502" t="s">
        <v>294</v>
      </c>
      <c r="I50" s="506">
        <v>38000000</v>
      </c>
      <c r="J50" s="506">
        <v>38000000</v>
      </c>
      <c r="K50" s="502" t="s">
        <v>294</v>
      </c>
      <c r="L50" s="502" t="s">
        <v>294</v>
      </c>
      <c r="M50" s="502" t="s">
        <v>1009</v>
      </c>
      <c r="N50" s="507" t="s">
        <v>1010</v>
      </c>
      <c r="O50" s="502" t="s">
        <v>1011</v>
      </c>
      <c r="P50" s="502" t="s">
        <v>1012</v>
      </c>
      <c r="Q50" s="468" t="s">
        <v>1038</v>
      </c>
      <c r="R50" s="468" t="s">
        <v>294</v>
      </c>
      <c r="S50" s="468" t="s">
        <v>294</v>
      </c>
      <c r="T50" s="499"/>
    </row>
    <row r="51" spans="1:20" s="473" customFormat="1" ht="50.4">
      <c r="A51" s="502" t="s">
        <v>1019</v>
      </c>
      <c r="B51" s="503" t="s">
        <v>1069</v>
      </c>
      <c r="C51" s="502" t="s">
        <v>1006</v>
      </c>
      <c r="D51" s="502" t="s">
        <v>1006</v>
      </c>
      <c r="E51" s="502" t="s">
        <v>1016</v>
      </c>
      <c r="F51" s="502" t="s">
        <v>1006</v>
      </c>
      <c r="G51" s="502" t="s">
        <v>1008</v>
      </c>
      <c r="H51" s="502" t="s">
        <v>294</v>
      </c>
      <c r="I51" s="506">
        <v>40000000</v>
      </c>
      <c r="J51" s="506">
        <v>40000000</v>
      </c>
      <c r="K51" s="502" t="s">
        <v>294</v>
      </c>
      <c r="L51" s="502" t="s">
        <v>294</v>
      </c>
      <c r="M51" s="502" t="s">
        <v>1009</v>
      </c>
      <c r="N51" s="507" t="s">
        <v>1010</v>
      </c>
      <c r="O51" s="502" t="s">
        <v>1011</v>
      </c>
      <c r="P51" s="502" t="s">
        <v>1012</v>
      </c>
      <c r="Q51" s="468" t="s">
        <v>1038</v>
      </c>
      <c r="R51" s="468" t="s">
        <v>294</v>
      </c>
      <c r="S51" s="468" t="s">
        <v>294</v>
      </c>
      <c r="T51" s="499"/>
    </row>
    <row r="52" spans="1:20" s="473" customFormat="1" ht="50.4">
      <c r="A52" s="502" t="s">
        <v>1019</v>
      </c>
      <c r="B52" s="503" t="s">
        <v>1070</v>
      </c>
      <c r="C52" s="502" t="s">
        <v>1006</v>
      </c>
      <c r="D52" s="502" t="s">
        <v>1006</v>
      </c>
      <c r="E52" s="502" t="s">
        <v>1016</v>
      </c>
      <c r="F52" s="502" t="s">
        <v>1006</v>
      </c>
      <c r="G52" s="502" t="s">
        <v>1008</v>
      </c>
      <c r="H52" s="502" t="s">
        <v>294</v>
      </c>
      <c r="I52" s="506">
        <v>33000000</v>
      </c>
      <c r="J52" s="506">
        <v>33000000</v>
      </c>
      <c r="K52" s="502" t="s">
        <v>294</v>
      </c>
      <c r="L52" s="502" t="s">
        <v>294</v>
      </c>
      <c r="M52" s="502" t="s">
        <v>1009</v>
      </c>
      <c r="N52" s="507" t="s">
        <v>1010</v>
      </c>
      <c r="O52" s="502" t="s">
        <v>1011</v>
      </c>
      <c r="P52" s="502" t="s">
        <v>1012</v>
      </c>
      <c r="Q52" s="468" t="s">
        <v>1038</v>
      </c>
      <c r="R52" s="468" t="s">
        <v>294</v>
      </c>
      <c r="S52" s="468" t="s">
        <v>294</v>
      </c>
      <c r="T52" s="499"/>
    </row>
    <row r="53" spans="1:20" s="473" customFormat="1" ht="50.4">
      <c r="A53" s="502" t="s">
        <v>1019</v>
      </c>
      <c r="B53" s="503" t="s">
        <v>1071</v>
      </c>
      <c r="C53" s="502" t="s">
        <v>1072</v>
      </c>
      <c r="D53" s="502" t="s">
        <v>1072</v>
      </c>
      <c r="E53" s="502" t="s">
        <v>1016</v>
      </c>
      <c r="F53" s="502" t="s">
        <v>1006</v>
      </c>
      <c r="G53" s="502" t="s">
        <v>1033</v>
      </c>
      <c r="H53" s="502" t="s">
        <v>294</v>
      </c>
      <c r="I53" s="506">
        <v>41000000</v>
      </c>
      <c r="J53" s="506">
        <v>41000000</v>
      </c>
      <c r="K53" s="502" t="s">
        <v>294</v>
      </c>
      <c r="L53" s="502" t="s">
        <v>294</v>
      </c>
      <c r="M53" s="502" t="s">
        <v>1009</v>
      </c>
      <c r="N53" s="507" t="s">
        <v>1010</v>
      </c>
      <c r="O53" s="502" t="s">
        <v>1011</v>
      </c>
      <c r="P53" s="502" t="s">
        <v>1012</v>
      </c>
      <c r="Q53" s="468" t="s">
        <v>1038</v>
      </c>
      <c r="R53" s="468" t="s">
        <v>294</v>
      </c>
      <c r="S53" s="468" t="s">
        <v>294</v>
      </c>
      <c r="T53" s="499"/>
    </row>
    <row r="54" spans="1:20" s="473" customFormat="1" ht="37.799999999999997">
      <c r="A54" s="502" t="s">
        <v>1019</v>
      </c>
      <c r="B54" s="503" t="s">
        <v>1073</v>
      </c>
      <c r="C54" s="502" t="s">
        <v>1006</v>
      </c>
      <c r="D54" s="502" t="s">
        <v>1006</v>
      </c>
      <c r="E54" s="502" t="s">
        <v>1016</v>
      </c>
      <c r="F54" s="502" t="s">
        <v>1006</v>
      </c>
      <c r="G54" s="502" t="s">
        <v>1008</v>
      </c>
      <c r="H54" s="502" t="s">
        <v>294</v>
      </c>
      <c r="I54" s="506">
        <v>30000000</v>
      </c>
      <c r="J54" s="506">
        <v>30000000</v>
      </c>
      <c r="K54" s="502" t="s">
        <v>294</v>
      </c>
      <c r="L54" s="502" t="s">
        <v>294</v>
      </c>
      <c r="M54" s="502" t="s">
        <v>1009</v>
      </c>
      <c r="N54" s="507" t="s">
        <v>1010</v>
      </c>
      <c r="O54" s="502" t="s">
        <v>1011</v>
      </c>
      <c r="P54" s="502" t="s">
        <v>1012</v>
      </c>
      <c r="Q54" s="468" t="s">
        <v>1038</v>
      </c>
      <c r="R54" s="468" t="s">
        <v>294</v>
      </c>
      <c r="S54" s="468" t="s">
        <v>294</v>
      </c>
      <c r="T54" s="499"/>
    </row>
    <row r="55" spans="1:20" s="473" customFormat="1" ht="37.799999999999997">
      <c r="A55" s="502" t="s">
        <v>1074</v>
      </c>
      <c r="B55" s="503" t="s">
        <v>1075</v>
      </c>
      <c r="C55" s="502" t="s">
        <v>1006</v>
      </c>
      <c r="D55" s="502" t="s">
        <v>1006</v>
      </c>
      <c r="E55" s="502" t="s">
        <v>1016</v>
      </c>
      <c r="F55" s="502" t="s">
        <v>1006</v>
      </c>
      <c r="G55" s="502" t="s">
        <v>1051</v>
      </c>
      <c r="H55" s="502" t="s">
        <v>294</v>
      </c>
      <c r="I55" s="506">
        <v>38000000</v>
      </c>
      <c r="J55" s="506">
        <v>38000000</v>
      </c>
      <c r="K55" s="502" t="s">
        <v>294</v>
      </c>
      <c r="L55" s="502" t="s">
        <v>294</v>
      </c>
      <c r="M55" s="502" t="s">
        <v>1009</v>
      </c>
      <c r="N55" s="507" t="s">
        <v>1010</v>
      </c>
      <c r="O55" s="502" t="s">
        <v>1011</v>
      </c>
      <c r="P55" s="502" t="s">
        <v>1012</v>
      </c>
      <c r="Q55" s="468" t="s">
        <v>1038</v>
      </c>
      <c r="R55" s="468" t="s">
        <v>294</v>
      </c>
      <c r="S55" s="468" t="s">
        <v>294</v>
      </c>
      <c r="T55" s="499"/>
    </row>
    <row r="56" spans="1:20" s="473" customFormat="1" ht="25.2">
      <c r="A56" s="502" t="s">
        <v>1076</v>
      </c>
      <c r="B56" s="503" t="s">
        <v>1077</v>
      </c>
      <c r="C56" s="502" t="s">
        <v>1006</v>
      </c>
      <c r="D56" s="502" t="s">
        <v>1006</v>
      </c>
      <c r="E56" s="502" t="s">
        <v>1016</v>
      </c>
      <c r="F56" s="502" t="s">
        <v>1006</v>
      </c>
      <c r="G56" s="502" t="s">
        <v>1078</v>
      </c>
      <c r="H56" s="502" t="s">
        <v>294</v>
      </c>
      <c r="I56" s="506">
        <v>1000000000</v>
      </c>
      <c r="J56" s="506">
        <v>1000000000</v>
      </c>
      <c r="K56" s="502" t="s">
        <v>294</v>
      </c>
      <c r="L56" s="502" t="s">
        <v>294</v>
      </c>
      <c r="M56" s="502" t="s">
        <v>1009</v>
      </c>
      <c r="N56" s="507" t="s">
        <v>1010</v>
      </c>
      <c r="O56" s="502" t="s">
        <v>1011</v>
      </c>
      <c r="P56" s="502" t="s">
        <v>1012</v>
      </c>
      <c r="Q56" s="468" t="s">
        <v>1038</v>
      </c>
      <c r="R56" s="468" t="s">
        <v>294</v>
      </c>
      <c r="S56" s="468" t="s">
        <v>294</v>
      </c>
      <c r="T56" s="499"/>
    </row>
    <row r="57" spans="1:20" s="473" customFormat="1" ht="26.4">
      <c r="A57" s="502" t="s">
        <v>1079</v>
      </c>
      <c r="B57" s="508" t="s">
        <v>1080</v>
      </c>
      <c r="C57" s="502" t="s">
        <v>1006</v>
      </c>
      <c r="D57" s="502" t="s">
        <v>1006</v>
      </c>
      <c r="E57" s="502" t="s">
        <v>1016</v>
      </c>
      <c r="F57" s="502" t="s">
        <v>1006</v>
      </c>
      <c r="G57" s="502" t="s">
        <v>1033</v>
      </c>
      <c r="H57" s="502" t="s">
        <v>294</v>
      </c>
      <c r="I57" s="506">
        <v>200000000</v>
      </c>
      <c r="J57" s="506">
        <v>200000000</v>
      </c>
      <c r="K57" s="502" t="s">
        <v>294</v>
      </c>
      <c r="L57" s="502" t="s">
        <v>294</v>
      </c>
      <c r="M57" s="502" t="s">
        <v>1009</v>
      </c>
      <c r="N57" s="507" t="s">
        <v>1010</v>
      </c>
      <c r="O57" s="502" t="s">
        <v>1011</v>
      </c>
      <c r="P57" s="502" t="s">
        <v>1012</v>
      </c>
      <c r="Q57" s="468" t="s">
        <v>1038</v>
      </c>
      <c r="R57" s="468" t="s">
        <v>294</v>
      </c>
      <c r="S57" s="468" t="s">
        <v>294</v>
      </c>
      <c r="T57" s="499"/>
    </row>
    <row r="58" spans="1:20" s="473" customFormat="1" ht="25.2">
      <c r="A58" s="502" t="s">
        <v>1081</v>
      </c>
      <c r="B58" s="503" t="s">
        <v>1082</v>
      </c>
      <c r="C58" s="502" t="s">
        <v>1006</v>
      </c>
      <c r="D58" s="502" t="s">
        <v>1006</v>
      </c>
      <c r="E58" s="502" t="s">
        <v>1016</v>
      </c>
      <c r="F58" s="502" t="s">
        <v>1006</v>
      </c>
      <c r="G58" s="502" t="s">
        <v>1033</v>
      </c>
      <c r="H58" s="502" t="s">
        <v>294</v>
      </c>
      <c r="I58" s="506">
        <v>300000000</v>
      </c>
      <c r="J58" s="506">
        <v>300000000</v>
      </c>
      <c r="K58" s="502" t="s">
        <v>294</v>
      </c>
      <c r="L58" s="502" t="s">
        <v>294</v>
      </c>
      <c r="M58" s="502" t="s">
        <v>1009</v>
      </c>
      <c r="N58" s="507" t="s">
        <v>1010</v>
      </c>
      <c r="O58" s="502" t="s">
        <v>1011</v>
      </c>
      <c r="P58" s="502" t="s">
        <v>1012</v>
      </c>
      <c r="Q58" s="468" t="s">
        <v>1038</v>
      </c>
      <c r="R58" s="468" t="s">
        <v>294</v>
      </c>
      <c r="S58" s="468" t="s">
        <v>294</v>
      </c>
      <c r="T58" s="499"/>
    </row>
    <row r="59" spans="1:20" s="473" customFormat="1" ht="25.2">
      <c r="A59" s="502" t="s">
        <v>1019</v>
      </c>
      <c r="B59" s="503" t="s">
        <v>1083</v>
      </c>
      <c r="C59" s="502" t="s">
        <v>1006</v>
      </c>
      <c r="D59" s="502" t="s">
        <v>1006</v>
      </c>
      <c r="E59" s="502" t="s">
        <v>1016</v>
      </c>
      <c r="F59" s="502" t="s">
        <v>1006</v>
      </c>
      <c r="G59" s="502" t="s">
        <v>1008</v>
      </c>
      <c r="H59" s="502" t="s">
        <v>294</v>
      </c>
      <c r="I59" s="506">
        <v>38000000</v>
      </c>
      <c r="J59" s="506">
        <v>38000000</v>
      </c>
      <c r="K59" s="502" t="s">
        <v>294</v>
      </c>
      <c r="L59" s="502" t="s">
        <v>294</v>
      </c>
      <c r="M59" s="502" t="s">
        <v>1009</v>
      </c>
      <c r="N59" s="507" t="s">
        <v>1010</v>
      </c>
      <c r="O59" s="502" t="s">
        <v>1011</v>
      </c>
      <c r="P59" s="502" t="s">
        <v>1012</v>
      </c>
      <c r="Q59" s="468" t="s">
        <v>1038</v>
      </c>
      <c r="R59" s="468" t="s">
        <v>294</v>
      </c>
      <c r="S59" s="468" t="s">
        <v>294</v>
      </c>
      <c r="T59" s="499"/>
    </row>
    <row r="60" spans="1:20" s="469" customFormat="1" ht="50.4">
      <c r="A60" s="502" t="s">
        <v>1084</v>
      </c>
      <c r="B60" s="503" t="s">
        <v>1085</v>
      </c>
      <c r="C60" s="502" t="s">
        <v>1006</v>
      </c>
      <c r="D60" s="502" t="s">
        <v>1006</v>
      </c>
      <c r="E60" s="502" t="s">
        <v>1016</v>
      </c>
      <c r="F60" s="502" t="s">
        <v>1006</v>
      </c>
      <c r="G60" s="502" t="s">
        <v>1008</v>
      </c>
      <c r="H60" s="502" t="s">
        <v>294</v>
      </c>
      <c r="I60" s="504">
        <f>11500000+(11500000*6%)</f>
        <v>12190000</v>
      </c>
      <c r="J60" s="504">
        <f>11500000+(11500000*6%)</f>
        <v>12190000</v>
      </c>
      <c r="K60" s="502" t="s">
        <v>294</v>
      </c>
      <c r="L60" s="502" t="s">
        <v>294</v>
      </c>
      <c r="M60" s="502" t="s">
        <v>1009</v>
      </c>
      <c r="N60" s="505" t="s">
        <v>1086</v>
      </c>
      <c r="O60" s="502" t="s">
        <v>1087</v>
      </c>
      <c r="P60" s="502" t="s">
        <v>1012</v>
      </c>
      <c r="Q60" s="468" t="s">
        <v>229</v>
      </c>
      <c r="R60" s="468" t="s">
        <v>294</v>
      </c>
      <c r="S60" s="468" t="s">
        <v>294</v>
      </c>
      <c r="T60" s="497"/>
    </row>
    <row r="61" spans="1:20" s="469" customFormat="1" ht="37.799999999999997">
      <c r="A61" s="502" t="s">
        <v>1088</v>
      </c>
      <c r="B61" s="503" t="s">
        <v>1089</v>
      </c>
      <c r="C61" s="502" t="s">
        <v>1006</v>
      </c>
      <c r="D61" s="502" t="s">
        <v>1006</v>
      </c>
      <c r="E61" s="502" t="s">
        <v>1016</v>
      </c>
      <c r="F61" s="502" t="s">
        <v>1006</v>
      </c>
      <c r="G61" s="502" t="s">
        <v>1008</v>
      </c>
      <c r="H61" s="502" t="s">
        <v>294</v>
      </c>
      <c r="I61" s="504">
        <f>150000000+(150000000*6%)</f>
        <v>159000000</v>
      </c>
      <c r="J61" s="504">
        <f>150000000+(150000000*6%)</f>
        <v>159000000</v>
      </c>
      <c r="K61" s="502" t="s">
        <v>294</v>
      </c>
      <c r="L61" s="502" t="s">
        <v>294</v>
      </c>
      <c r="M61" s="502" t="s">
        <v>1009</v>
      </c>
      <c r="N61" s="505" t="s">
        <v>1090</v>
      </c>
      <c r="O61" s="502" t="s">
        <v>1087</v>
      </c>
      <c r="P61" s="502" t="s">
        <v>1012</v>
      </c>
      <c r="Q61" s="468" t="s">
        <v>229</v>
      </c>
      <c r="R61" s="468" t="s">
        <v>294</v>
      </c>
      <c r="S61" s="468" t="s">
        <v>294</v>
      </c>
      <c r="T61" s="497"/>
    </row>
    <row r="62" spans="1:20" s="469" customFormat="1" ht="50.4">
      <c r="A62" s="502" t="s">
        <v>1014</v>
      </c>
      <c r="B62" s="503" t="s">
        <v>1091</v>
      </c>
      <c r="C62" s="502" t="s">
        <v>1006</v>
      </c>
      <c r="D62" s="502" t="s">
        <v>1006</v>
      </c>
      <c r="E62" s="502" t="s">
        <v>1016</v>
      </c>
      <c r="F62" s="502" t="s">
        <v>1006</v>
      </c>
      <c r="G62" s="502" t="s">
        <v>1008</v>
      </c>
      <c r="H62" s="502" t="s">
        <v>294</v>
      </c>
      <c r="I62" s="504">
        <f>26400000+(26400000*6%)</f>
        <v>27984000</v>
      </c>
      <c r="J62" s="504">
        <f>26400000+(26400000*6%)</f>
        <v>27984000</v>
      </c>
      <c r="K62" s="502" t="s">
        <v>294</v>
      </c>
      <c r="L62" s="502" t="s">
        <v>294</v>
      </c>
      <c r="M62" s="502" t="s">
        <v>1009</v>
      </c>
      <c r="N62" s="505" t="s">
        <v>1092</v>
      </c>
      <c r="O62" s="502" t="s">
        <v>1087</v>
      </c>
      <c r="P62" s="502" t="s">
        <v>1012</v>
      </c>
      <c r="Q62" s="468" t="s">
        <v>229</v>
      </c>
      <c r="R62" s="468" t="s">
        <v>294</v>
      </c>
      <c r="S62" s="468" t="s">
        <v>294</v>
      </c>
      <c r="T62" s="497"/>
    </row>
    <row r="63" spans="1:20" s="469" customFormat="1" ht="37.799999999999997">
      <c r="A63" s="502" t="s">
        <v>1093</v>
      </c>
      <c r="B63" s="503" t="s">
        <v>1094</v>
      </c>
      <c r="C63" s="502" t="s">
        <v>1035</v>
      </c>
      <c r="D63" s="502" t="s">
        <v>1035</v>
      </c>
      <c r="E63" s="502" t="s">
        <v>1036</v>
      </c>
      <c r="F63" s="502" t="s">
        <v>1006</v>
      </c>
      <c r="G63" s="502" t="s">
        <v>1008</v>
      </c>
      <c r="H63" s="502" t="s">
        <v>294</v>
      </c>
      <c r="I63" s="504">
        <f>30000000+(30000000*6%)</f>
        <v>31800000</v>
      </c>
      <c r="J63" s="504">
        <f>30000000+(30000000*6%)</f>
        <v>31800000</v>
      </c>
      <c r="K63" s="502" t="s">
        <v>294</v>
      </c>
      <c r="L63" s="502" t="s">
        <v>294</v>
      </c>
      <c r="M63" s="502" t="s">
        <v>1009</v>
      </c>
      <c r="N63" s="505" t="s">
        <v>1095</v>
      </c>
      <c r="O63" s="502" t="s">
        <v>1087</v>
      </c>
      <c r="P63" s="502" t="s">
        <v>1012</v>
      </c>
      <c r="Q63" s="468" t="s">
        <v>229</v>
      </c>
      <c r="R63" s="468" t="s">
        <v>294</v>
      </c>
      <c r="S63" s="468" t="s">
        <v>294</v>
      </c>
      <c r="T63" s="497"/>
    </row>
    <row r="64" spans="1:20" s="469" customFormat="1" ht="75.599999999999994">
      <c r="A64" s="502" t="s">
        <v>1096</v>
      </c>
      <c r="B64" s="503" t="s">
        <v>1097</v>
      </c>
      <c r="C64" s="502" t="s">
        <v>1006</v>
      </c>
      <c r="D64" s="502" t="s">
        <v>1006</v>
      </c>
      <c r="E64" s="502" t="s">
        <v>1016</v>
      </c>
      <c r="F64" s="502" t="s">
        <v>1006</v>
      </c>
      <c r="G64" s="502" t="s">
        <v>1008</v>
      </c>
      <c r="H64" s="502" t="s">
        <v>294</v>
      </c>
      <c r="I64" s="504">
        <f>100000000+(100000000*6%)</f>
        <v>106000000</v>
      </c>
      <c r="J64" s="504">
        <f>100000000+(100000000*6%)</f>
        <v>106000000</v>
      </c>
      <c r="K64" s="502" t="s">
        <v>294</v>
      </c>
      <c r="L64" s="502" t="s">
        <v>294</v>
      </c>
      <c r="M64" s="502" t="s">
        <v>1009</v>
      </c>
      <c r="N64" s="505" t="s">
        <v>1098</v>
      </c>
      <c r="O64" s="502" t="s">
        <v>1087</v>
      </c>
      <c r="P64" s="502" t="s">
        <v>1012</v>
      </c>
      <c r="Q64" s="468" t="s">
        <v>229</v>
      </c>
      <c r="R64" s="468" t="s">
        <v>294</v>
      </c>
      <c r="S64" s="468" t="s">
        <v>294</v>
      </c>
      <c r="T64" s="497"/>
    </row>
    <row r="65" spans="1:20" s="469" customFormat="1" ht="37.799999999999997">
      <c r="A65" s="502" t="s">
        <v>1099</v>
      </c>
      <c r="B65" s="503" t="s">
        <v>1100</v>
      </c>
      <c r="C65" s="502" t="s">
        <v>1006</v>
      </c>
      <c r="D65" s="502" t="s">
        <v>1006</v>
      </c>
      <c r="E65" s="502" t="s">
        <v>1006</v>
      </c>
      <c r="F65" s="502" t="s">
        <v>1006</v>
      </c>
      <c r="G65" s="502" t="s">
        <v>1008</v>
      </c>
      <c r="H65" s="502" t="s">
        <v>294</v>
      </c>
      <c r="I65" s="504">
        <v>80000000</v>
      </c>
      <c r="J65" s="504">
        <v>80000000</v>
      </c>
      <c r="K65" s="502" t="s">
        <v>294</v>
      </c>
      <c r="L65" s="502" t="s">
        <v>294</v>
      </c>
      <c r="M65" s="502" t="s">
        <v>1009</v>
      </c>
      <c r="N65" s="505" t="s">
        <v>1101</v>
      </c>
      <c r="O65" s="502" t="s">
        <v>1087</v>
      </c>
      <c r="P65" s="502">
        <v>3713000</v>
      </c>
      <c r="Q65" s="468" t="s">
        <v>229</v>
      </c>
      <c r="R65" s="468" t="s">
        <v>294</v>
      </c>
      <c r="S65" s="468" t="s">
        <v>294</v>
      </c>
      <c r="T65" s="497"/>
    </row>
    <row r="66" spans="1:20" s="469" customFormat="1" ht="50.4">
      <c r="A66" s="502" t="s">
        <v>1019</v>
      </c>
      <c r="B66" s="503" t="s">
        <v>1102</v>
      </c>
      <c r="C66" s="502" t="s">
        <v>1006</v>
      </c>
      <c r="D66" s="502" t="s">
        <v>1006</v>
      </c>
      <c r="E66" s="502" t="s">
        <v>1016</v>
      </c>
      <c r="F66" s="502" t="s">
        <v>1006</v>
      </c>
      <c r="G66" s="502" t="s">
        <v>1008</v>
      </c>
      <c r="H66" s="502" t="s">
        <v>294</v>
      </c>
      <c r="I66" s="504">
        <f>25200000+(25200000*6%)</f>
        <v>26712000</v>
      </c>
      <c r="J66" s="504">
        <v>25200000</v>
      </c>
      <c r="K66" s="502" t="s">
        <v>294</v>
      </c>
      <c r="L66" s="502" t="s">
        <v>294</v>
      </c>
      <c r="M66" s="502" t="s">
        <v>1009</v>
      </c>
      <c r="N66" s="505" t="s">
        <v>1010</v>
      </c>
      <c r="O66" s="502" t="s">
        <v>1103</v>
      </c>
      <c r="P66" s="502" t="s">
        <v>1012</v>
      </c>
      <c r="Q66" s="468" t="s">
        <v>227</v>
      </c>
      <c r="R66" s="468" t="s">
        <v>294</v>
      </c>
      <c r="S66" s="468" t="s">
        <v>294</v>
      </c>
      <c r="T66" s="497"/>
    </row>
    <row r="67" spans="1:20" s="469" customFormat="1" ht="50.4">
      <c r="A67" s="502" t="s">
        <v>1019</v>
      </c>
      <c r="B67" s="503" t="s">
        <v>1104</v>
      </c>
      <c r="C67" s="502" t="s">
        <v>1006</v>
      </c>
      <c r="D67" s="502" t="s">
        <v>1006</v>
      </c>
      <c r="E67" s="502" t="s">
        <v>1016</v>
      </c>
      <c r="F67" s="502" t="s">
        <v>1006</v>
      </c>
      <c r="G67" s="502" t="s">
        <v>1008</v>
      </c>
      <c r="H67" s="502" t="s">
        <v>294</v>
      </c>
      <c r="I67" s="504">
        <v>27400000</v>
      </c>
      <c r="J67" s="504">
        <v>27400000</v>
      </c>
      <c r="K67" s="502" t="s">
        <v>294</v>
      </c>
      <c r="L67" s="502" t="s">
        <v>294</v>
      </c>
      <c r="M67" s="502" t="s">
        <v>1009</v>
      </c>
      <c r="N67" s="505" t="s">
        <v>1010</v>
      </c>
      <c r="O67" s="502" t="s">
        <v>1103</v>
      </c>
      <c r="P67" s="502" t="s">
        <v>1012</v>
      </c>
      <c r="Q67" s="468" t="s">
        <v>227</v>
      </c>
      <c r="R67" s="468" t="s">
        <v>294</v>
      </c>
      <c r="S67" s="468" t="s">
        <v>294</v>
      </c>
      <c r="T67" s="497"/>
    </row>
    <row r="68" spans="1:20" s="469" customFormat="1" ht="50.4">
      <c r="A68" s="502" t="s">
        <v>1019</v>
      </c>
      <c r="B68" s="503" t="s">
        <v>1105</v>
      </c>
      <c r="C68" s="502" t="s">
        <v>1006</v>
      </c>
      <c r="D68" s="502" t="s">
        <v>1006</v>
      </c>
      <c r="E68" s="502" t="s">
        <v>1016</v>
      </c>
      <c r="F68" s="502" t="s">
        <v>1006</v>
      </c>
      <c r="G68" s="502" t="s">
        <v>1008</v>
      </c>
      <c r="H68" s="502" t="s">
        <v>294</v>
      </c>
      <c r="I68" s="504">
        <v>27400000</v>
      </c>
      <c r="J68" s="504">
        <v>27400000</v>
      </c>
      <c r="K68" s="502" t="s">
        <v>294</v>
      </c>
      <c r="L68" s="502" t="s">
        <v>294</v>
      </c>
      <c r="M68" s="502" t="s">
        <v>1009</v>
      </c>
      <c r="N68" s="505" t="s">
        <v>1010</v>
      </c>
      <c r="O68" s="502" t="s">
        <v>1103</v>
      </c>
      <c r="P68" s="502" t="s">
        <v>1012</v>
      </c>
      <c r="Q68" s="468" t="s">
        <v>227</v>
      </c>
      <c r="R68" s="468" t="s">
        <v>294</v>
      </c>
      <c r="S68" s="468" t="s">
        <v>294</v>
      </c>
      <c r="T68" s="497"/>
    </row>
    <row r="69" spans="1:20" s="469" customFormat="1" ht="50.4">
      <c r="A69" s="502" t="s">
        <v>1019</v>
      </c>
      <c r="B69" s="503" t="s">
        <v>1102</v>
      </c>
      <c r="C69" s="502" t="s">
        <v>1006</v>
      </c>
      <c r="D69" s="502" t="s">
        <v>1006</v>
      </c>
      <c r="E69" s="502" t="s">
        <v>1016</v>
      </c>
      <c r="F69" s="502" t="s">
        <v>1006</v>
      </c>
      <c r="G69" s="502" t="s">
        <v>1008</v>
      </c>
      <c r="H69" s="502" t="s">
        <v>294</v>
      </c>
      <c r="I69" s="504">
        <v>27400000</v>
      </c>
      <c r="J69" s="504">
        <v>27400000</v>
      </c>
      <c r="K69" s="502" t="s">
        <v>294</v>
      </c>
      <c r="L69" s="502" t="s">
        <v>294</v>
      </c>
      <c r="M69" s="502" t="s">
        <v>1009</v>
      </c>
      <c r="N69" s="505" t="s">
        <v>1010</v>
      </c>
      <c r="O69" s="502" t="s">
        <v>1103</v>
      </c>
      <c r="P69" s="502" t="s">
        <v>1012</v>
      </c>
      <c r="Q69" s="468" t="s">
        <v>227</v>
      </c>
      <c r="R69" s="468" t="s">
        <v>294</v>
      </c>
      <c r="S69" s="468" t="s">
        <v>294</v>
      </c>
      <c r="T69" s="497"/>
    </row>
    <row r="70" spans="1:20" s="469" customFormat="1" ht="50.4">
      <c r="A70" s="502" t="s">
        <v>1019</v>
      </c>
      <c r="B70" s="503" t="s">
        <v>1041</v>
      </c>
      <c r="C70" s="502" t="s">
        <v>1006</v>
      </c>
      <c r="D70" s="502" t="s">
        <v>1006</v>
      </c>
      <c r="E70" s="502" t="s">
        <v>1016</v>
      </c>
      <c r="F70" s="502" t="s">
        <v>1006</v>
      </c>
      <c r="G70" s="502" t="s">
        <v>1008</v>
      </c>
      <c r="H70" s="502" t="s">
        <v>294</v>
      </c>
      <c r="I70" s="504">
        <f>26300000+(26300000*6%)</f>
        <v>27878000</v>
      </c>
      <c r="J70" s="504">
        <f>26300000+(26300000*6%)</f>
        <v>27878000</v>
      </c>
      <c r="K70" s="502" t="s">
        <v>294</v>
      </c>
      <c r="L70" s="502" t="s">
        <v>294</v>
      </c>
      <c r="M70" s="502" t="s">
        <v>1009</v>
      </c>
      <c r="N70" s="505" t="s">
        <v>1010</v>
      </c>
      <c r="O70" s="502" t="s">
        <v>1103</v>
      </c>
      <c r="P70" s="502" t="s">
        <v>1012</v>
      </c>
      <c r="Q70" s="468" t="s">
        <v>227</v>
      </c>
      <c r="R70" s="468" t="s">
        <v>294</v>
      </c>
      <c r="S70" s="468" t="s">
        <v>294</v>
      </c>
      <c r="T70" s="497"/>
    </row>
    <row r="71" spans="1:20" s="469" customFormat="1" ht="50.4">
      <c r="A71" s="502" t="s">
        <v>1019</v>
      </c>
      <c r="B71" s="503" t="s">
        <v>1102</v>
      </c>
      <c r="C71" s="502" t="s">
        <v>1006</v>
      </c>
      <c r="D71" s="502" t="s">
        <v>1006</v>
      </c>
      <c r="E71" s="502" t="s">
        <v>1016</v>
      </c>
      <c r="F71" s="502" t="s">
        <v>1006</v>
      </c>
      <c r="G71" s="502" t="s">
        <v>1008</v>
      </c>
      <c r="H71" s="502" t="s">
        <v>294</v>
      </c>
      <c r="I71" s="504">
        <v>27400000</v>
      </c>
      <c r="J71" s="504">
        <v>27400000</v>
      </c>
      <c r="K71" s="502" t="s">
        <v>294</v>
      </c>
      <c r="L71" s="502" t="s">
        <v>294</v>
      </c>
      <c r="M71" s="502" t="s">
        <v>1009</v>
      </c>
      <c r="N71" s="505" t="s">
        <v>1010</v>
      </c>
      <c r="O71" s="502" t="s">
        <v>1103</v>
      </c>
      <c r="P71" s="502" t="s">
        <v>1012</v>
      </c>
      <c r="Q71" s="468" t="s">
        <v>227</v>
      </c>
      <c r="R71" s="468" t="s">
        <v>294</v>
      </c>
      <c r="S71" s="468" t="s">
        <v>294</v>
      </c>
      <c r="T71" s="497"/>
    </row>
    <row r="72" spans="1:20" s="469" customFormat="1" ht="50.4">
      <c r="A72" s="502" t="s">
        <v>1019</v>
      </c>
      <c r="B72" s="503" t="s">
        <v>1102</v>
      </c>
      <c r="C72" s="502" t="s">
        <v>1006</v>
      </c>
      <c r="D72" s="502" t="s">
        <v>1006</v>
      </c>
      <c r="E72" s="502" t="s">
        <v>1016</v>
      </c>
      <c r="F72" s="502" t="s">
        <v>1006</v>
      </c>
      <c r="G72" s="502" t="s">
        <v>1008</v>
      </c>
      <c r="H72" s="502" t="s">
        <v>294</v>
      </c>
      <c r="I72" s="504">
        <v>27400000</v>
      </c>
      <c r="J72" s="504">
        <v>27400000</v>
      </c>
      <c r="K72" s="502" t="s">
        <v>294</v>
      </c>
      <c r="L72" s="502" t="s">
        <v>294</v>
      </c>
      <c r="M72" s="502" t="s">
        <v>1009</v>
      </c>
      <c r="N72" s="505" t="s">
        <v>1010</v>
      </c>
      <c r="O72" s="502" t="s">
        <v>1103</v>
      </c>
      <c r="P72" s="502" t="s">
        <v>1012</v>
      </c>
      <c r="Q72" s="468" t="s">
        <v>227</v>
      </c>
      <c r="R72" s="468" t="s">
        <v>294</v>
      </c>
      <c r="S72" s="468" t="s">
        <v>294</v>
      </c>
      <c r="T72" s="497"/>
    </row>
    <row r="73" spans="1:20" s="469" customFormat="1" ht="50.4">
      <c r="A73" s="502" t="s">
        <v>1019</v>
      </c>
      <c r="B73" s="503" t="s">
        <v>1102</v>
      </c>
      <c r="C73" s="502" t="s">
        <v>1006</v>
      </c>
      <c r="D73" s="502" t="s">
        <v>1006</v>
      </c>
      <c r="E73" s="502" t="s">
        <v>1016</v>
      </c>
      <c r="F73" s="502" t="s">
        <v>1006</v>
      </c>
      <c r="G73" s="502" t="s">
        <v>1008</v>
      </c>
      <c r="H73" s="502" t="s">
        <v>294</v>
      </c>
      <c r="I73" s="504">
        <v>27400000</v>
      </c>
      <c r="J73" s="504">
        <v>27400000</v>
      </c>
      <c r="K73" s="502" t="s">
        <v>294</v>
      </c>
      <c r="L73" s="502" t="s">
        <v>294</v>
      </c>
      <c r="M73" s="502" t="s">
        <v>1009</v>
      </c>
      <c r="N73" s="505" t="s">
        <v>1010</v>
      </c>
      <c r="O73" s="502" t="s">
        <v>1103</v>
      </c>
      <c r="P73" s="502" t="s">
        <v>1012</v>
      </c>
      <c r="Q73" s="468" t="s">
        <v>227</v>
      </c>
      <c r="R73" s="468" t="s">
        <v>294</v>
      </c>
      <c r="S73" s="468" t="s">
        <v>294</v>
      </c>
      <c r="T73" s="497"/>
    </row>
    <row r="74" spans="1:20" s="469" customFormat="1" ht="50.4">
      <c r="A74" s="502" t="s">
        <v>1019</v>
      </c>
      <c r="B74" s="503" t="s">
        <v>1106</v>
      </c>
      <c r="C74" s="502" t="s">
        <v>1006</v>
      </c>
      <c r="D74" s="502" t="s">
        <v>1006</v>
      </c>
      <c r="E74" s="502" t="s">
        <v>1016</v>
      </c>
      <c r="F74" s="502" t="s">
        <v>1006</v>
      </c>
      <c r="G74" s="502" t="s">
        <v>1008</v>
      </c>
      <c r="H74" s="502" t="s">
        <v>294</v>
      </c>
      <c r="I74" s="504">
        <f>28500000+(28500000*6%)</f>
        <v>30210000</v>
      </c>
      <c r="J74" s="504">
        <f>28500000+(28500000*6%)</f>
        <v>30210000</v>
      </c>
      <c r="K74" s="502" t="s">
        <v>294</v>
      </c>
      <c r="L74" s="502" t="s">
        <v>294</v>
      </c>
      <c r="M74" s="502" t="s">
        <v>1009</v>
      </c>
      <c r="N74" s="505" t="s">
        <v>1010</v>
      </c>
      <c r="O74" s="502" t="s">
        <v>1103</v>
      </c>
      <c r="P74" s="502" t="s">
        <v>1012</v>
      </c>
      <c r="Q74" s="468" t="s">
        <v>227</v>
      </c>
      <c r="R74" s="468" t="s">
        <v>294</v>
      </c>
      <c r="S74" s="468" t="s">
        <v>294</v>
      </c>
      <c r="T74" s="497"/>
    </row>
    <row r="75" spans="1:20" s="469" customFormat="1" ht="37.799999999999997">
      <c r="A75" s="502" t="s">
        <v>1019</v>
      </c>
      <c r="B75" s="503" t="s">
        <v>1107</v>
      </c>
      <c r="C75" s="502" t="s">
        <v>1006</v>
      </c>
      <c r="D75" s="502" t="s">
        <v>1006</v>
      </c>
      <c r="E75" s="502" t="s">
        <v>1016</v>
      </c>
      <c r="F75" s="502" t="s">
        <v>1006</v>
      </c>
      <c r="G75" s="502" t="s">
        <v>1008</v>
      </c>
      <c r="H75" s="502" t="s">
        <v>294</v>
      </c>
      <c r="I75" s="504">
        <f>29600000+(29600000*6%)</f>
        <v>31376000</v>
      </c>
      <c r="J75" s="504">
        <f>29600000+(29600000*6%)</f>
        <v>31376000</v>
      </c>
      <c r="K75" s="502" t="s">
        <v>294</v>
      </c>
      <c r="L75" s="502" t="s">
        <v>294</v>
      </c>
      <c r="M75" s="502" t="s">
        <v>1009</v>
      </c>
      <c r="N75" s="505" t="s">
        <v>1010</v>
      </c>
      <c r="O75" s="502" t="s">
        <v>1103</v>
      </c>
      <c r="P75" s="502" t="s">
        <v>1012</v>
      </c>
      <c r="Q75" s="468" t="s">
        <v>227</v>
      </c>
      <c r="R75" s="468" t="s">
        <v>294</v>
      </c>
      <c r="S75" s="468" t="s">
        <v>294</v>
      </c>
      <c r="T75" s="497"/>
    </row>
    <row r="76" spans="1:20" s="469" customFormat="1" ht="50.4">
      <c r="A76" s="502" t="s">
        <v>1019</v>
      </c>
      <c r="B76" s="503" t="s">
        <v>1108</v>
      </c>
      <c r="C76" s="502" t="s">
        <v>1006</v>
      </c>
      <c r="D76" s="502" t="s">
        <v>1006</v>
      </c>
      <c r="E76" s="502" t="s">
        <v>1016</v>
      </c>
      <c r="F76" s="502" t="s">
        <v>1006</v>
      </c>
      <c r="G76" s="502" t="s">
        <v>1008</v>
      </c>
      <c r="H76" s="502" t="s">
        <v>294</v>
      </c>
      <c r="I76" s="504">
        <f>26300000+(26300000*6%)</f>
        <v>27878000</v>
      </c>
      <c r="J76" s="504">
        <f>26300000+(26300000*6%)</f>
        <v>27878000</v>
      </c>
      <c r="K76" s="502" t="s">
        <v>294</v>
      </c>
      <c r="L76" s="502" t="s">
        <v>294</v>
      </c>
      <c r="M76" s="502" t="s">
        <v>1009</v>
      </c>
      <c r="N76" s="505" t="s">
        <v>1010</v>
      </c>
      <c r="O76" s="502" t="s">
        <v>1103</v>
      </c>
      <c r="P76" s="502" t="s">
        <v>1012</v>
      </c>
      <c r="Q76" s="468" t="s">
        <v>227</v>
      </c>
      <c r="R76" s="468" t="s">
        <v>294</v>
      </c>
      <c r="S76" s="468" t="s">
        <v>294</v>
      </c>
      <c r="T76" s="497"/>
    </row>
    <row r="77" spans="1:20" s="469" customFormat="1" ht="50.4">
      <c r="A77" s="502" t="s">
        <v>1019</v>
      </c>
      <c r="B77" s="503" t="s">
        <v>1109</v>
      </c>
      <c r="C77" s="502" t="s">
        <v>1006</v>
      </c>
      <c r="D77" s="502" t="s">
        <v>1006</v>
      </c>
      <c r="E77" s="502" t="s">
        <v>1016</v>
      </c>
      <c r="F77" s="502" t="s">
        <v>1006</v>
      </c>
      <c r="G77" s="502" t="s">
        <v>1008</v>
      </c>
      <c r="H77" s="502" t="s">
        <v>294</v>
      </c>
      <c r="I77" s="504">
        <f>26300000+(26300000*6%)</f>
        <v>27878000</v>
      </c>
      <c r="J77" s="504">
        <f>26300000+(26300000*6%)</f>
        <v>27878000</v>
      </c>
      <c r="K77" s="502" t="s">
        <v>294</v>
      </c>
      <c r="L77" s="502" t="s">
        <v>294</v>
      </c>
      <c r="M77" s="502" t="s">
        <v>1009</v>
      </c>
      <c r="N77" s="505" t="s">
        <v>1010</v>
      </c>
      <c r="O77" s="502" t="s">
        <v>1103</v>
      </c>
      <c r="P77" s="502" t="s">
        <v>1012</v>
      </c>
      <c r="Q77" s="468" t="s">
        <v>227</v>
      </c>
      <c r="R77" s="468" t="s">
        <v>294</v>
      </c>
      <c r="S77" s="468" t="s">
        <v>294</v>
      </c>
      <c r="T77" s="497"/>
    </row>
    <row r="78" spans="1:20" s="469" customFormat="1" ht="88.2">
      <c r="A78" s="502" t="s">
        <v>1019</v>
      </c>
      <c r="B78" s="503" t="s">
        <v>1110</v>
      </c>
      <c r="C78" s="502" t="s">
        <v>1006</v>
      </c>
      <c r="D78" s="502" t="s">
        <v>1006</v>
      </c>
      <c r="E78" s="502" t="s">
        <v>1016</v>
      </c>
      <c r="F78" s="502" t="s">
        <v>1006</v>
      </c>
      <c r="G78" s="502" t="s">
        <v>1008</v>
      </c>
      <c r="H78" s="502" t="s">
        <v>294</v>
      </c>
      <c r="I78" s="504">
        <v>34980000</v>
      </c>
      <c r="J78" s="504">
        <v>34980000</v>
      </c>
      <c r="K78" s="502" t="s">
        <v>294</v>
      </c>
      <c r="L78" s="502" t="s">
        <v>294</v>
      </c>
      <c r="M78" s="502" t="s">
        <v>1009</v>
      </c>
      <c r="N78" s="505" t="s">
        <v>1010</v>
      </c>
      <c r="O78" s="502" t="s">
        <v>1111</v>
      </c>
      <c r="P78" s="502" t="s">
        <v>1012</v>
      </c>
      <c r="Q78" s="468" t="s">
        <v>230</v>
      </c>
      <c r="R78" s="468" t="s">
        <v>294</v>
      </c>
      <c r="S78" s="468" t="s">
        <v>294</v>
      </c>
      <c r="T78" s="497"/>
    </row>
    <row r="79" spans="1:20" s="469" customFormat="1" ht="63">
      <c r="A79" s="502" t="s">
        <v>1019</v>
      </c>
      <c r="B79" s="503" t="s">
        <v>1112</v>
      </c>
      <c r="C79" s="502" t="s">
        <v>1006</v>
      </c>
      <c r="D79" s="502" t="s">
        <v>1006</v>
      </c>
      <c r="E79" s="502" t="s">
        <v>1016</v>
      </c>
      <c r="F79" s="502" t="s">
        <v>1006</v>
      </c>
      <c r="G79" s="502" t="s">
        <v>1008</v>
      </c>
      <c r="H79" s="502" t="s">
        <v>294</v>
      </c>
      <c r="I79" s="504">
        <v>46200000</v>
      </c>
      <c r="J79" s="504">
        <v>46200000</v>
      </c>
      <c r="K79" s="502" t="s">
        <v>294</v>
      </c>
      <c r="L79" s="502" t="s">
        <v>294</v>
      </c>
      <c r="M79" s="502" t="s">
        <v>1009</v>
      </c>
      <c r="N79" s="505" t="s">
        <v>1010</v>
      </c>
      <c r="O79" s="502" t="s">
        <v>1113</v>
      </c>
      <c r="P79" s="502" t="s">
        <v>1114</v>
      </c>
      <c r="Q79" s="468" t="s">
        <v>296</v>
      </c>
      <c r="R79" s="468" t="s">
        <v>294</v>
      </c>
      <c r="S79" s="468" t="s">
        <v>294</v>
      </c>
      <c r="T79" s="497"/>
    </row>
    <row r="80" spans="1:20" s="469" customFormat="1" ht="75.599999999999994">
      <c r="A80" s="502" t="s">
        <v>1019</v>
      </c>
      <c r="B80" s="503" t="s">
        <v>1115</v>
      </c>
      <c r="C80" s="502" t="s">
        <v>1006</v>
      </c>
      <c r="D80" s="502" t="s">
        <v>1006</v>
      </c>
      <c r="E80" s="502" t="s">
        <v>1016</v>
      </c>
      <c r="F80" s="502" t="s">
        <v>1006</v>
      </c>
      <c r="G80" s="502" t="s">
        <v>1008</v>
      </c>
      <c r="H80" s="502" t="s">
        <v>294</v>
      </c>
      <c r="I80" s="504">
        <v>52800000</v>
      </c>
      <c r="J80" s="504">
        <v>52800000</v>
      </c>
      <c r="K80" s="502" t="s">
        <v>294</v>
      </c>
      <c r="L80" s="502" t="s">
        <v>294</v>
      </c>
      <c r="M80" s="502" t="s">
        <v>1009</v>
      </c>
      <c r="N80" s="505" t="s">
        <v>1010</v>
      </c>
      <c r="O80" s="502" t="s">
        <v>1113</v>
      </c>
      <c r="P80" s="502" t="s">
        <v>1114</v>
      </c>
      <c r="Q80" s="468" t="s">
        <v>296</v>
      </c>
      <c r="R80" s="468" t="s">
        <v>294</v>
      </c>
      <c r="S80" s="468" t="s">
        <v>294</v>
      </c>
      <c r="T80" s="497"/>
    </row>
    <row r="81" spans="1:20" s="469" customFormat="1" ht="63">
      <c r="A81" s="502" t="s">
        <v>1019</v>
      </c>
      <c r="B81" s="503" t="s">
        <v>1116</v>
      </c>
      <c r="C81" s="502" t="s">
        <v>1006</v>
      </c>
      <c r="D81" s="502" t="s">
        <v>1006</v>
      </c>
      <c r="E81" s="502" t="s">
        <v>1016</v>
      </c>
      <c r="F81" s="502" t="s">
        <v>1006</v>
      </c>
      <c r="G81" s="502" t="s">
        <v>1008</v>
      </c>
      <c r="H81" s="502" t="s">
        <v>294</v>
      </c>
      <c r="I81" s="504">
        <v>52800000</v>
      </c>
      <c r="J81" s="504">
        <v>52800000</v>
      </c>
      <c r="K81" s="502" t="s">
        <v>294</v>
      </c>
      <c r="L81" s="502" t="s">
        <v>294</v>
      </c>
      <c r="M81" s="502" t="s">
        <v>1009</v>
      </c>
      <c r="N81" s="505" t="s">
        <v>1010</v>
      </c>
      <c r="O81" s="502" t="s">
        <v>1113</v>
      </c>
      <c r="P81" s="502" t="s">
        <v>1114</v>
      </c>
      <c r="Q81" s="468" t="s">
        <v>296</v>
      </c>
      <c r="R81" s="468" t="s">
        <v>294</v>
      </c>
      <c r="S81" s="468" t="s">
        <v>294</v>
      </c>
      <c r="T81" s="497"/>
    </row>
    <row r="82" spans="1:20" s="469" customFormat="1" ht="37.799999999999997">
      <c r="A82" s="502" t="s">
        <v>1019</v>
      </c>
      <c r="B82" s="503" t="s">
        <v>1117</v>
      </c>
      <c r="C82" s="502" t="s">
        <v>1006</v>
      </c>
      <c r="D82" s="502" t="s">
        <v>1006</v>
      </c>
      <c r="E82" s="502" t="s">
        <v>1016</v>
      </c>
      <c r="F82" s="502" t="s">
        <v>1006</v>
      </c>
      <c r="G82" s="502" t="s">
        <v>1008</v>
      </c>
      <c r="H82" s="502" t="s">
        <v>294</v>
      </c>
      <c r="I82" s="504">
        <v>47300000</v>
      </c>
      <c r="J82" s="504">
        <v>47300000</v>
      </c>
      <c r="K82" s="502" t="s">
        <v>294</v>
      </c>
      <c r="L82" s="502" t="s">
        <v>294</v>
      </c>
      <c r="M82" s="502" t="s">
        <v>1009</v>
      </c>
      <c r="N82" s="505" t="s">
        <v>1010</v>
      </c>
      <c r="O82" s="502" t="s">
        <v>1113</v>
      </c>
      <c r="P82" s="502" t="s">
        <v>1114</v>
      </c>
      <c r="Q82" s="468" t="s">
        <v>296</v>
      </c>
      <c r="R82" s="468" t="s">
        <v>294</v>
      </c>
      <c r="S82" s="468" t="s">
        <v>294</v>
      </c>
      <c r="T82" s="497"/>
    </row>
    <row r="83" spans="1:20" s="469" customFormat="1" ht="37.799999999999997">
      <c r="A83" s="502" t="s">
        <v>1019</v>
      </c>
      <c r="B83" s="503" t="s">
        <v>1118</v>
      </c>
      <c r="C83" s="502" t="s">
        <v>1006</v>
      </c>
      <c r="D83" s="502" t="s">
        <v>1006</v>
      </c>
      <c r="E83" s="502" t="s">
        <v>1016</v>
      </c>
      <c r="F83" s="502" t="s">
        <v>1006</v>
      </c>
      <c r="G83" s="502" t="s">
        <v>1008</v>
      </c>
      <c r="H83" s="502" t="s">
        <v>294</v>
      </c>
      <c r="I83" s="504">
        <v>38500000</v>
      </c>
      <c r="J83" s="504">
        <v>38500000</v>
      </c>
      <c r="K83" s="502" t="s">
        <v>294</v>
      </c>
      <c r="L83" s="502" t="s">
        <v>294</v>
      </c>
      <c r="M83" s="502" t="s">
        <v>1009</v>
      </c>
      <c r="N83" s="505" t="s">
        <v>1010</v>
      </c>
      <c r="O83" s="502" t="s">
        <v>1113</v>
      </c>
      <c r="P83" s="502" t="s">
        <v>1114</v>
      </c>
      <c r="Q83" s="468" t="s">
        <v>296</v>
      </c>
      <c r="R83" s="468" t="s">
        <v>294</v>
      </c>
      <c r="S83" s="468" t="s">
        <v>294</v>
      </c>
      <c r="T83" s="497"/>
    </row>
    <row r="84" spans="1:20" s="469" customFormat="1" ht="75.599999999999994">
      <c r="A84" s="502" t="s">
        <v>1019</v>
      </c>
      <c r="B84" s="503" t="s">
        <v>1119</v>
      </c>
      <c r="C84" s="502" t="s">
        <v>1006</v>
      </c>
      <c r="D84" s="502" t="s">
        <v>1006</v>
      </c>
      <c r="E84" s="502" t="s">
        <v>1016</v>
      </c>
      <c r="F84" s="502" t="s">
        <v>1006</v>
      </c>
      <c r="G84" s="502" t="s">
        <v>1008</v>
      </c>
      <c r="H84" s="502" t="s">
        <v>294</v>
      </c>
      <c r="I84" s="504">
        <v>35200000</v>
      </c>
      <c r="J84" s="504">
        <v>35200000</v>
      </c>
      <c r="K84" s="502" t="s">
        <v>294</v>
      </c>
      <c r="L84" s="502" t="s">
        <v>294</v>
      </c>
      <c r="M84" s="502" t="s">
        <v>1009</v>
      </c>
      <c r="N84" s="505" t="s">
        <v>1010</v>
      </c>
      <c r="O84" s="502" t="s">
        <v>1113</v>
      </c>
      <c r="P84" s="502" t="s">
        <v>1114</v>
      </c>
      <c r="Q84" s="468" t="s">
        <v>296</v>
      </c>
      <c r="R84" s="468" t="s">
        <v>294</v>
      </c>
      <c r="S84" s="468" t="s">
        <v>294</v>
      </c>
      <c r="T84" s="497"/>
    </row>
    <row r="85" spans="1:20" s="469" customFormat="1" ht="63">
      <c r="A85" s="502" t="s">
        <v>1019</v>
      </c>
      <c r="B85" s="503" t="s">
        <v>1120</v>
      </c>
      <c r="C85" s="502" t="s">
        <v>1006</v>
      </c>
      <c r="D85" s="502" t="s">
        <v>1006</v>
      </c>
      <c r="E85" s="502" t="s">
        <v>1016</v>
      </c>
      <c r="F85" s="502" t="s">
        <v>1006</v>
      </c>
      <c r="G85" s="502" t="s">
        <v>1008</v>
      </c>
      <c r="H85" s="502" t="s">
        <v>294</v>
      </c>
      <c r="I85" s="504">
        <v>47300000</v>
      </c>
      <c r="J85" s="504">
        <v>47300000</v>
      </c>
      <c r="K85" s="502" t="s">
        <v>294</v>
      </c>
      <c r="L85" s="502" t="s">
        <v>294</v>
      </c>
      <c r="M85" s="502" t="s">
        <v>1009</v>
      </c>
      <c r="N85" s="505" t="s">
        <v>1010</v>
      </c>
      <c r="O85" s="502" t="s">
        <v>1113</v>
      </c>
      <c r="P85" s="502" t="s">
        <v>1114</v>
      </c>
      <c r="Q85" s="468" t="s">
        <v>296</v>
      </c>
      <c r="R85" s="468" t="s">
        <v>294</v>
      </c>
      <c r="S85" s="468" t="s">
        <v>294</v>
      </c>
      <c r="T85" s="497"/>
    </row>
    <row r="86" spans="1:20" s="469" customFormat="1" ht="63">
      <c r="A86" s="502" t="s">
        <v>1014</v>
      </c>
      <c r="B86" s="503" t="s">
        <v>1121</v>
      </c>
      <c r="C86" s="502" t="s">
        <v>1006</v>
      </c>
      <c r="D86" s="502" t="s">
        <v>1006</v>
      </c>
      <c r="E86" s="502" t="s">
        <v>1016</v>
      </c>
      <c r="F86" s="502" t="s">
        <v>1006</v>
      </c>
      <c r="G86" s="502" t="s">
        <v>1008</v>
      </c>
      <c r="H86" s="502" t="s">
        <v>294</v>
      </c>
      <c r="I86" s="504">
        <v>38500000</v>
      </c>
      <c r="J86" s="504">
        <v>38500000</v>
      </c>
      <c r="K86" s="502" t="s">
        <v>294</v>
      </c>
      <c r="L86" s="502" t="s">
        <v>294</v>
      </c>
      <c r="M86" s="502" t="s">
        <v>1009</v>
      </c>
      <c r="N86" s="505" t="s">
        <v>1010</v>
      </c>
      <c r="O86" s="502" t="s">
        <v>1113</v>
      </c>
      <c r="P86" s="502" t="s">
        <v>1114</v>
      </c>
      <c r="Q86" s="468" t="s">
        <v>296</v>
      </c>
      <c r="R86" s="468" t="s">
        <v>294</v>
      </c>
      <c r="S86" s="468" t="s">
        <v>294</v>
      </c>
      <c r="T86" s="497"/>
    </row>
    <row r="87" spans="1:20" s="469" customFormat="1" ht="50.4">
      <c r="A87" s="502" t="s">
        <v>1019</v>
      </c>
      <c r="B87" s="503" t="s">
        <v>1122</v>
      </c>
      <c r="C87" s="502" t="s">
        <v>1006</v>
      </c>
      <c r="D87" s="502" t="s">
        <v>1006</v>
      </c>
      <c r="E87" s="502" t="s">
        <v>1016</v>
      </c>
      <c r="F87" s="502" t="s">
        <v>1006</v>
      </c>
      <c r="G87" s="502" t="s">
        <v>1008</v>
      </c>
      <c r="H87" s="502" t="s">
        <v>294</v>
      </c>
      <c r="I87" s="504">
        <v>37400000</v>
      </c>
      <c r="J87" s="504">
        <v>37400000</v>
      </c>
      <c r="K87" s="502" t="s">
        <v>294</v>
      </c>
      <c r="L87" s="502" t="s">
        <v>294</v>
      </c>
      <c r="M87" s="502" t="s">
        <v>1009</v>
      </c>
      <c r="N87" s="505" t="s">
        <v>1010</v>
      </c>
      <c r="O87" s="502" t="s">
        <v>1113</v>
      </c>
      <c r="P87" s="502" t="s">
        <v>1114</v>
      </c>
      <c r="Q87" s="468" t="s">
        <v>296</v>
      </c>
      <c r="R87" s="468" t="s">
        <v>294</v>
      </c>
      <c r="S87" s="468" t="s">
        <v>294</v>
      </c>
      <c r="T87" s="497"/>
    </row>
    <row r="88" spans="1:20" s="469" customFormat="1" ht="63">
      <c r="A88" s="502" t="s">
        <v>1019</v>
      </c>
      <c r="B88" s="503" t="s">
        <v>1123</v>
      </c>
      <c r="C88" s="502" t="s">
        <v>1006</v>
      </c>
      <c r="D88" s="502" t="s">
        <v>1006</v>
      </c>
      <c r="E88" s="502" t="s">
        <v>1016</v>
      </c>
      <c r="F88" s="502" t="s">
        <v>1006</v>
      </c>
      <c r="G88" s="502" t="s">
        <v>1008</v>
      </c>
      <c r="H88" s="502" t="s">
        <v>294</v>
      </c>
      <c r="I88" s="504">
        <v>38500000</v>
      </c>
      <c r="J88" s="504">
        <v>38500000</v>
      </c>
      <c r="K88" s="502" t="s">
        <v>294</v>
      </c>
      <c r="L88" s="502" t="s">
        <v>294</v>
      </c>
      <c r="M88" s="502" t="s">
        <v>1009</v>
      </c>
      <c r="N88" s="505" t="s">
        <v>1010</v>
      </c>
      <c r="O88" s="502" t="s">
        <v>1113</v>
      </c>
      <c r="P88" s="502" t="s">
        <v>1114</v>
      </c>
      <c r="Q88" s="468" t="s">
        <v>296</v>
      </c>
      <c r="R88" s="468" t="s">
        <v>294</v>
      </c>
      <c r="S88" s="468" t="s">
        <v>294</v>
      </c>
      <c r="T88" s="497"/>
    </row>
    <row r="89" spans="1:20" s="469" customFormat="1" ht="37.799999999999997">
      <c r="A89" s="502" t="s">
        <v>1019</v>
      </c>
      <c r="B89" s="503" t="s">
        <v>1124</v>
      </c>
      <c r="C89" s="502" t="s">
        <v>1035</v>
      </c>
      <c r="D89" s="502" t="s">
        <v>1035</v>
      </c>
      <c r="E89" s="502" t="s">
        <v>1036</v>
      </c>
      <c r="F89" s="502" t="s">
        <v>1006</v>
      </c>
      <c r="G89" s="502" t="s">
        <v>1008</v>
      </c>
      <c r="H89" s="502" t="s">
        <v>294</v>
      </c>
      <c r="I89" s="504">
        <v>37400000</v>
      </c>
      <c r="J89" s="504">
        <v>37400000</v>
      </c>
      <c r="K89" s="502" t="s">
        <v>294</v>
      </c>
      <c r="L89" s="502" t="s">
        <v>294</v>
      </c>
      <c r="M89" s="502" t="s">
        <v>1009</v>
      </c>
      <c r="N89" s="505" t="s">
        <v>1010</v>
      </c>
      <c r="O89" s="502" t="s">
        <v>1113</v>
      </c>
      <c r="P89" s="502" t="s">
        <v>1114</v>
      </c>
      <c r="Q89" s="468" t="s">
        <v>296</v>
      </c>
      <c r="R89" s="468" t="s">
        <v>294</v>
      </c>
      <c r="S89" s="468" t="s">
        <v>294</v>
      </c>
      <c r="T89" s="497"/>
    </row>
    <row r="90" spans="1:20" s="469" customFormat="1" ht="37.799999999999997">
      <c r="A90" s="502" t="s">
        <v>1019</v>
      </c>
      <c r="B90" s="503" t="s">
        <v>1125</v>
      </c>
      <c r="C90" s="502" t="s">
        <v>1035</v>
      </c>
      <c r="D90" s="502" t="s">
        <v>1035</v>
      </c>
      <c r="E90" s="502" t="s">
        <v>1036</v>
      </c>
      <c r="F90" s="502" t="s">
        <v>1006</v>
      </c>
      <c r="G90" s="502" t="s">
        <v>1008</v>
      </c>
      <c r="H90" s="502" t="s">
        <v>294</v>
      </c>
      <c r="I90" s="504">
        <v>40700000</v>
      </c>
      <c r="J90" s="504">
        <v>40700000</v>
      </c>
      <c r="K90" s="502" t="s">
        <v>294</v>
      </c>
      <c r="L90" s="502" t="s">
        <v>294</v>
      </c>
      <c r="M90" s="502" t="s">
        <v>1009</v>
      </c>
      <c r="N90" s="505" t="s">
        <v>1010</v>
      </c>
      <c r="O90" s="502" t="s">
        <v>1113</v>
      </c>
      <c r="P90" s="502" t="s">
        <v>1114</v>
      </c>
      <c r="Q90" s="468" t="s">
        <v>296</v>
      </c>
      <c r="R90" s="468" t="s">
        <v>294</v>
      </c>
      <c r="S90" s="468" t="s">
        <v>294</v>
      </c>
      <c r="T90" s="497"/>
    </row>
    <row r="91" spans="1:20" s="469" customFormat="1" ht="37.799999999999997">
      <c r="A91" s="502" t="s">
        <v>1019</v>
      </c>
      <c r="B91" s="503" t="s">
        <v>1126</v>
      </c>
      <c r="C91" s="502" t="s">
        <v>1035</v>
      </c>
      <c r="D91" s="502" t="s">
        <v>1035</v>
      </c>
      <c r="E91" s="502" t="s">
        <v>1036</v>
      </c>
      <c r="F91" s="502" t="s">
        <v>1006</v>
      </c>
      <c r="G91" s="502" t="s">
        <v>1008</v>
      </c>
      <c r="H91" s="502" t="s">
        <v>294</v>
      </c>
      <c r="I91" s="504">
        <v>69300000</v>
      </c>
      <c r="J91" s="504">
        <v>69300000</v>
      </c>
      <c r="K91" s="502" t="s">
        <v>294</v>
      </c>
      <c r="L91" s="502" t="s">
        <v>294</v>
      </c>
      <c r="M91" s="502" t="s">
        <v>1009</v>
      </c>
      <c r="N91" s="505" t="s">
        <v>1010</v>
      </c>
      <c r="O91" s="502" t="s">
        <v>1113</v>
      </c>
      <c r="P91" s="502" t="s">
        <v>1114</v>
      </c>
      <c r="Q91" s="468" t="s">
        <v>296</v>
      </c>
      <c r="R91" s="468" t="s">
        <v>294</v>
      </c>
      <c r="S91" s="468" t="s">
        <v>294</v>
      </c>
      <c r="T91" s="497"/>
    </row>
    <row r="92" spans="1:20" s="469" customFormat="1" ht="37.799999999999997">
      <c r="A92" s="502" t="s">
        <v>1019</v>
      </c>
      <c r="B92" s="503" t="s">
        <v>1126</v>
      </c>
      <c r="C92" s="502" t="s">
        <v>1035</v>
      </c>
      <c r="D92" s="502" t="s">
        <v>1035</v>
      </c>
      <c r="E92" s="502" t="s">
        <v>1036</v>
      </c>
      <c r="F92" s="502" t="s">
        <v>1006</v>
      </c>
      <c r="G92" s="502" t="s">
        <v>1008</v>
      </c>
      <c r="H92" s="502" t="s">
        <v>294</v>
      </c>
      <c r="I92" s="504">
        <v>30800000</v>
      </c>
      <c r="J92" s="504">
        <v>30800000</v>
      </c>
      <c r="K92" s="502" t="s">
        <v>294</v>
      </c>
      <c r="L92" s="502" t="s">
        <v>294</v>
      </c>
      <c r="M92" s="502" t="s">
        <v>1009</v>
      </c>
      <c r="N92" s="505" t="s">
        <v>1010</v>
      </c>
      <c r="O92" s="502" t="s">
        <v>1113</v>
      </c>
      <c r="P92" s="502" t="s">
        <v>1114</v>
      </c>
      <c r="Q92" s="468" t="s">
        <v>296</v>
      </c>
      <c r="R92" s="468" t="s">
        <v>294</v>
      </c>
      <c r="S92" s="468" t="s">
        <v>294</v>
      </c>
      <c r="T92" s="497"/>
    </row>
    <row r="93" spans="1:20" s="469" customFormat="1" ht="75.599999999999994">
      <c r="A93" s="502" t="s">
        <v>1014</v>
      </c>
      <c r="B93" s="503" t="s">
        <v>1119</v>
      </c>
      <c r="C93" s="502" t="s">
        <v>1035</v>
      </c>
      <c r="D93" s="502" t="s">
        <v>1035</v>
      </c>
      <c r="E93" s="502" t="s">
        <v>1036</v>
      </c>
      <c r="F93" s="502" t="s">
        <v>1006</v>
      </c>
      <c r="G93" s="502" t="s">
        <v>1008</v>
      </c>
      <c r="H93" s="502" t="s">
        <v>294</v>
      </c>
      <c r="I93" s="504">
        <v>42550000</v>
      </c>
      <c r="J93" s="504">
        <v>42550000</v>
      </c>
      <c r="K93" s="502" t="s">
        <v>294</v>
      </c>
      <c r="L93" s="502" t="s">
        <v>294</v>
      </c>
      <c r="M93" s="502" t="s">
        <v>1009</v>
      </c>
      <c r="N93" s="505" t="s">
        <v>1010</v>
      </c>
      <c r="O93" s="502" t="s">
        <v>1113</v>
      </c>
      <c r="P93" s="502" t="s">
        <v>1114</v>
      </c>
      <c r="Q93" s="468" t="s">
        <v>296</v>
      </c>
      <c r="R93" s="468" t="s">
        <v>294</v>
      </c>
      <c r="S93" s="468" t="s">
        <v>294</v>
      </c>
      <c r="T93" s="497"/>
    </row>
    <row r="94" spans="1:20" s="469" customFormat="1" ht="63">
      <c r="A94" s="502" t="s">
        <v>1019</v>
      </c>
      <c r="B94" s="503" t="s">
        <v>1121</v>
      </c>
      <c r="C94" s="502" t="s">
        <v>1035</v>
      </c>
      <c r="D94" s="502" t="s">
        <v>1035</v>
      </c>
      <c r="E94" s="502" t="s">
        <v>1036</v>
      </c>
      <c r="F94" s="502" t="s">
        <v>1006</v>
      </c>
      <c r="G94" s="502" t="s">
        <v>1008</v>
      </c>
      <c r="H94" s="502" t="s">
        <v>294</v>
      </c>
      <c r="I94" s="504">
        <v>27500000</v>
      </c>
      <c r="J94" s="504">
        <v>27500000</v>
      </c>
      <c r="K94" s="502" t="s">
        <v>294</v>
      </c>
      <c r="L94" s="502" t="s">
        <v>294</v>
      </c>
      <c r="M94" s="502" t="s">
        <v>1009</v>
      </c>
      <c r="N94" s="505" t="s">
        <v>1010</v>
      </c>
      <c r="O94" s="502" t="s">
        <v>1113</v>
      </c>
      <c r="P94" s="502" t="s">
        <v>1114</v>
      </c>
      <c r="Q94" s="468" t="s">
        <v>296</v>
      </c>
      <c r="R94" s="468" t="s">
        <v>294</v>
      </c>
      <c r="S94" s="468" t="s">
        <v>294</v>
      </c>
      <c r="T94" s="497"/>
    </row>
    <row r="95" spans="1:20" s="469" customFormat="1" ht="37.799999999999997">
      <c r="A95" s="502" t="s">
        <v>1014</v>
      </c>
      <c r="B95" s="503" t="s">
        <v>1127</v>
      </c>
      <c r="C95" s="502" t="s">
        <v>1035</v>
      </c>
      <c r="D95" s="502" t="s">
        <v>1035</v>
      </c>
      <c r="E95" s="502" t="s">
        <v>1036</v>
      </c>
      <c r="F95" s="502" t="s">
        <v>1006</v>
      </c>
      <c r="G95" s="502" t="s">
        <v>1008</v>
      </c>
      <c r="H95" s="502" t="s">
        <v>294</v>
      </c>
      <c r="I95" s="504">
        <v>38500000</v>
      </c>
      <c r="J95" s="504">
        <v>38500000</v>
      </c>
      <c r="K95" s="502" t="s">
        <v>294</v>
      </c>
      <c r="L95" s="502" t="s">
        <v>294</v>
      </c>
      <c r="M95" s="502" t="s">
        <v>1009</v>
      </c>
      <c r="N95" s="505" t="s">
        <v>1010</v>
      </c>
      <c r="O95" s="502" t="s">
        <v>1113</v>
      </c>
      <c r="P95" s="502" t="s">
        <v>1114</v>
      </c>
      <c r="Q95" s="468" t="s">
        <v>296</v>
      </c>
      <c r="R95" s="468" t="s">
        <v>294</v>
      </c>
      <c r="S95" s="468" t="s">
        <v>294</v>
      </c>
      <c r="T95" s="497"/>
    </row>
    <row r="96" spans="1:20" s="469" customFormat="1" ht="37.799999999999997">
      <c r="A96" s="502" t="s">
        <v>1019</v>
      </c>
      <c r="B96" s="503" t="s">
        <v>1128</v>
      </c>
      <c r="C96" s="502" t="s">
        <v>1006</v>
      </c>
      <c r="D96" s="502" t="s">
        <v>1006</v>
      </c>
      <c r="E96" s="502" t="s">
        <v>1016</v>
      </c>
      <c r="F96" s="502" t="s">
        <v>1006</v>
      </c>
      <c r="G96" s="502" t="s">
        <v>1008</v>
      </c>
      <c r="H96" s="502" t="s">
        <v>294</v>
      </c>
      <c r="I96" s="504">
        <v>35000000</v>
      </c>
      <c r="J96" s="504">
        <v>35000000</v>
      </c>
      <c r="K96" s="502" t="s">
        <v>294</v>
      </c>
      <c r="L96" s="502" t="s">
        <v>294</v>
      </c>
      <c r="M96" s="502" t="s">
        <v>1009</v>
      </c>
      <c r="N96" s="505" t="s">
        <v>1010</v>
      </c>
      <c r="O96" s="502" t="s">
        <v>1113</v>
      </c>
      <c r="P96" s="502" t="s">
        <v>1114</v>
      </c>
      <c r="Q96" s="468" t="s">
        <v>296</v>
      </c>
      <c r="R96" s="468" t="s">
        <v>294</v>
      </c>
      <c r="S96" s="468" t="s">
        <v>294</v>
      </c>
      <c r="T96" s="497"/>
    </row>
    <row r="97" spans="1:20" s="469" customFormat="1" ht="37.799999999999997">
      <c r="A97" s="502" t="s">
        <v>1019</v>
      </c>
      <c r="B97" s="503" t="s">
        <v>1129</v>
      </c>
      <c r="C97" s="502" t="s">
        <v>1035</v>
      </c>
      <c r="D97" s="502" t="s">
        <v>1035</v>
      </c>
      <c r="E97" s="502" t="s">
        <v>1036</v>
      </c>
      <c r="F97" s="502" t="s">
        <v>1006</v>
      </c>
      <c r="G97" s="502" t="s">
        <v>1008</v>
      </c>
      <c r="H97" s="502" t="s">
        <v>294</v>
      </c>
      <c r="I97" s="504">
        <v>35200000</v>
      </c>
      <c r="J97" s="504">
        <v>35200000</v>
      </c>
      <c r="K97" s="502" t="s">
        <v>294</v>
      </c>
      <c r="L97" s="502" t="s">
        <v>294</v>
      </c>
      <c r="M97" s="502" t="s">
        <v>1009</v>
      </c>
      <c r="N97" s="505" t="s">
        <v>1010</v>
      </c>
      <c r="O97" s="502" t="s">
        <v>1113</v>
      </c>
      <c r="P97" s="502" t="s">
        <v>1114</v>
      </c>
      <c r="Q97" s="468" t="s">
        <v>296</v>
      </c>
      <c r="R97" s="468" t="s">
        <v>294</v>
      </c>
      <c r="S97" s="468" t="s">
        <v>294</v>
      </c>
      <c r="T97" s="497"/>
    </row>
    <row r="98" spans="1:20" s="469" customFormat="1" ht="37.799999999999997">
      <c r="A98" s="502" t="s">
        <v>1019</v>
      </c>
      <c r="B98" s="503" t="s">
        <v>1129</v>
      </c>
      <c r="C98" s="502" t="s">
        <v>1035</v>
      </c>
      <c r="D98" s="502" t="s">
        <v>1035</v>
      </c>
      <c r="E98" s="502" t="s">
        <v>1036</v>
      </c>
      <c r="F98" s="502" t="s">
        <v>1006</v>
      </c>
      <c r="G98" s="502" t="s">
        <v>1008</v>
      </c>
      <c r="H98" s="502" t="s">
        <v>294</v>
      </c>
      <c r="I98" s="504">
        <v>35200000</v>
      </c>
      <c r="J98" s="504">
        <v>35200000</v>
      </c>
      <c r="K98" s="502" t="s">
        <v>294</v>
      </c>
      <c r="L98" s="502" t="s">
        <v>294</v>
      </c>
      <c r="M98" s="502" t="s">
        <v>1009</v>
      </c>
      <c r="N98" s="505" t="s">
        <v>1010</v>
      </c>
      <c r="O98" s="502" t="s">
        <v>1113</v>
      </c>
      <c r="P98" s="502" t="s">
        <v>1114</v>
      </c>
      <c r="Q98" s="468" t="s">
        <v>296</v>
      </c>
      <c r="R98" s="468" t="s">
        <v>294</v>
      </c>
      <c r="S98" s="468" t="s">
        <v>294</v>
      </c>
      <c r="T98" s="497"/>
    </row>
    <row r="99" spans="1:20" s="469" customFormat="1" ht="37.799999999999997">
      <c r="A99" s="502" t="s">
        <v>1019</v>
      </c>
      <c r="B99" s="503" t="s">
        <v>1129</v>
      </c>
      <c r="C99" s="502" t="s">
        <v>1035</v>
      </c>
      <c r="D99" s="502" t="s">
        <v>1035</v>
      </c>
      <c r="E99" s="502" t="s">
        <v>1036</v>
      </c>
      <c r="F99" s="502" t="s">
        <v>1006</v>
      </c>
      <c r="G99" s="502" t="s">
        <v>1008</v>
      </c>
      <c r="H99" s="502" t="s">
        <v>294</v>
      </c>
      <c r="I99" s="504">
        <v>35200000</v>
      </c>
      <c r="J99" s="504">
        <v>35200000</v>
      </c>
      <c r="K99" s="502" t="s">
        <v>294</v>
      </c>
      <c r="L99" s="502" t="s">
        <v>294</v>
      </c>
      <c r="M99" s="502" t="s">
        <v>1009</v>
      </c>
      <c r="N99" s="505" t="s">
        <v>1010</v>
      </c>
      <c r="O99" s="502" t="s">
        <v>1113</v>
      </c>
      <c r="P99" s="502" t="s">
        <v>1114</v>
      </c>
      <c r="Q99" s="468" t="s">
        <v>296</v>
      </c>
      <c r="R99" s="468" t="s">
        <v>294</v>
      </c>
      <c r="S99" s="468" t="s">
        <v>294</v>
      </c>
      <c r="T99" s="497"/>
    </row>
    <row r="100" spans="1:20" s="469" customFormat="1" ht="37.799999999999997">
      <c r="A100" s="502" t="s">
        <v>1019</v>
      </c>
      <c r="B100" s="503" t="s">
        <v>1129</v>
      </c>
      <c r="C100" s="502" t="s">
        <v>1035</v>
      </c>
      <c r="D100" s="502" t="s">
        <v>1035</v>
      </c>
      <c r="E100" s="502" t="s">
        <v>1036</v>
      </c>
      <c r="F100" s="502" t="s">
        <v>1006</v>
      </c>
      <c r="G100" s="502" t="s">
        <v>1008</v>
      </c>
      <c r="H100" s="502" t="s">
        <v>294</v>
      </c>
      <c r="I100" s="504">
        <v>35200000</v>
      </c>
      <c r="J100" s="504">
        <v>35200000</v>
      </c>
      <c r="K100" s="502" t="s">
        <v>294</v>
      </c>
      <c r="L100" s="502" t="s">
        <v>294</v>
      </c>
      <c r="M100" s="502" t="s">
        <v>1009</v>
      </c>
      <c r="N100" s="505" t="s">
        <v>1010</v>
      </c>
      <c r="O100" s="502" t="s">
        <v>1113</v>
      </c>
      <c r="P100" s="502" t="s">
        <v>1114</v>
      </c>
      <c r="Q100" s="468" t="s">
        <v>296</v>
      </c>
      <c r="R100" s="468" t="s">
        <v>294</v>
      </c>
      <c r="S100" s="468" t="s">
        <v>294</v>
      </c>
      <c r="T100" s="497"/>
    </row>
    <row r="101" spans="1:20" s="469" customFormat="1" ht="100.8">
      <c r="A101" s="502" t="s">
        <v>1019</v>
      </c>
      <c r="B101" s="503" t="s">
        <v>1130</v>
      </c>
      <c r="C101" s="502">
        <v>1</v>
      </c>
      <c r="D101" s="502">
        <v>1</v>
      </c>
      <c r="E101" s="502">
        <v>11</v>
      </c>
      <c r="F101" s="502">
        <v>1</v>
      </c>
      <c r="G101" s="502" t="s">
        <v>1008</v>
      </c>
      <c r="H101" s="502">
        <v>0</v>
      </c>
      <c r="I101" s="504">
        <v>2000000000</v>
      </c>
      <c r="J101" s="504">
        <v>2000000000</v>
      </c>
      <c r="K101" s="502" t="s">
        <v>294</v>
      </c>
      <c r="L101" s="502" t="s">
        <v>294</v>
      </c>
      <c r="M101" s="502" t="s">
        <v>1009</v>
      </c>
      <c r="N101" s="505" t="s">
        <v>1010</v>
      </c>
      <c r="O101" s="502" t="s">
        <v>1113</v>
      </c>
      <c r="P101" s="502" t="s">
        <v>1114</v>
      </c>
      <c r="Q101" s="468" t="s">
        <v>296</v>
      </c>
      <c r="R101" s="468" t="s">
        <v>294</v>
      </c>
      <c r="S101" s="468" t="s">
        <v>294</v>
      </c>
      <c r="T101" s="497"/>
    </row>
    <row r="102" spans="1:20" s="469" customFormat="1" ht="50.4">
      <c r="A102" s="502" t="s">
        <v>1131</v>
      </c>
      <c r="B102" s="503" t="s">
        <v>1132</v>
      </c>
      <c r="C102" s="502">
        <v>1</v>
      </c>
      <c r="D102" s="502">
        <v>1</v>
      </c>
      <c r="E102" s="502">
        <v>11</v>
      </c>
      <c r="F102" s="502">
        <v>1</v>
      </c>
      <c r="G102" s="502" t="s">
        <v>1133</v>
      </c>
      <c r="H102" s="502">
        <v>0</v>
      </c>
      <c r="I102" s="504">
        <v>1500000000</v>
      </c>
      <c r="J102" s="504">
        <v>1500000000</v>
      </c>
      <c r="K102" s="502" t="s">
        <v>294</v>
      </c>
      <c r="L102" s="502" t="s">
        <v>294</v>
      </c>
      <c r="M102" s="502" t="s">
        <v>1009</v>
      </c>
      <c r="N102" s="505" t="s">
        <v>1010</v>
      </c>
      <c r="O102" s="502" t="s">
        <v>1113</v>
      </c>
      <c r="P102" s="502" t="s">
        <v>1114</v>
      </c>
      <c r="Q102" s="468" t="s">
        <v>296</v>
      </c>
      <c r="R102" s="468" t="s">
        <v>294</v>
      </c>
      <c r="S102" s="468" t="s">
        <v>294</v>
      </c>
      <c r="T102" s="497"/>
    </row>
    <row r="103" spans="1:20" s="469" customFormat="1" ht="50.4">
      <c r="A103" s="502" t="s">
        <v>1134</v>
      </c>
      <c r="B103" s="503" t="s">
        <v>1135</v>
      </c>
      <c r="C103" s="502">
        <v>1</v>
      </c>
      <c r="D103" s="502">
        <v>1</v>
      </c>
      <c r="E103" s="502">
        <v>11</v>
      </c>
      <c r="F103" s="502">
        <v>1</v>
      </c>
      <c r="G103" s="502" t="s">
        <v>1033</v>
      </c>
      <c r="H103" s="502">
        <v>0</v>
      </c>
      <c r="I103" s="504">
        <v>80000000</v>
      </c>
      <c r="J103" s="504">
        <v>80000000</v>
      </c>
      <c r="K103" s="502" t="s">
        <v>294</v>
      </c>
      <c r="L103" s="502" t="s">
        <v>294</v>
      </c>
      <c r="M103" s="502" t="s">
        <v>1009</v>
      </c>
      <c r="N103" s="505" t="s">
        <v>1010</v>
      </c>
      <c r="O103" s="502" t="s">
        <v>1113</v>
      </c>
      <c r="P103" s="502" t="s">
        <v>1114</v>
      </c>
      <c r="Q103" s="468" t="s">
        <v>296</v>
      </c>
      <c r="R103" s="468" t="s">
        <v>294</v>
      </c>
      <c r="S103" s="468" t="s">
        <v>294</v>
      </c>
      <c r="T103" s="497"/>
    </row>
    <row r="104" spans="1:20" s="469" customFormat="1" ht="50.4">
      <c r="A104" s="502" t="s">
        <v>1136</v>
      </c>
      <c r="B104" s="503" t="s">
        <v>1137</v>
      </c>
      <c r="C104" s="502">
        <v>1</v>
      </c>
      <c r="D104" s="502">
        <v>1</v>
      </c>
      <c r="E104" s="502">
        <v>11</v>
      </c>
      <c r="F104" s="502">
        <v>1</v>
      </c>
      <c r="G104" s="502" t="s">
        <v>1033</v>
      </c>
      <c r="H104" s="502">
        <v>0</v>
      </c>
      <c r="I104" s="504">
        <v>130000000</v>
      </c>
      <c r="J104" s="504">
        <v>130000000</v>
      </c>
      <c r="K104" s="502" t="s">
        <v>294</v>
      </c>
      <c r="L104" s="502" t="s">
        <v>294</v>
      </c>
      <c r="M104" s="502" t="s">
        <v>1009</v>
      </c>
      <c r="N104" s="505" t="s">
        <v>1010</v>
      </c>
      <c r="O104" s="502" t="s">
        <v>1113</v>
      </c>
      <c r="P104" s="502" t="s">
        <v>1114</v>
      </c>
      <c r="Q104" s="468" t="s">
        <v>296</v>
      </c>
      <c r="R104" s="468" t="s">
        <v>294</v>
      </c>
      <c r="S104" s="468" t="s">
        <v>294</v>
      </c>
      <c r="T104" s="497"/>
    </row>
    <row r="105" spans="1:20" s="469" customFormat="1" ht="25.2">
      <c r="A105" s="502" t="s">
        <v>1138</v>
      </c>
      <c r="B105" s="503" t="s">
        <v>1139</v>
      </c>
      <c r="C105" s="502">
        <v>1</v>
      </c>
      <c r="D105" s="502">
        <v>1</v>
      </c>
      <c r="E105" s="502">
        <v>11</v>
      </c>
      <c r="F105" s="502">
        <v>1</v>
      </c>
      <c r="G105" s="502" t="s">
        <v>1078</v>
      </c>
      <c r="H105" s="502">
        <v>0</v>
      </c>
      <c r="I105" s="504">
        <v>398000000</v>
      </c>
      <c r="J105" s="504">
        <v>750000000</v>
      </c>
      <c r="K105" s="502" t="s">
        <v>294</v>
      </c>
      <c r="L105" s="502" t="s">
        <v>294</v>
      </c>
      <c r="M105" s="502" t="s">
        <v>1009</v>
      </c>
      <c r="N105" s="505" t="s">
        <v>1010</v>
      </c>
      <c r="O105" s="502" t="s">
        <v>1113</v>
      </c>
      <c r="P105" s="502" t="s">
        <v>1114</v>
      </c>
      <c r="Q105" s="468" t="s">
        <v>296</v>
      </c>
      <c r="R105" s="468" t="s">
        <v>294</v>
      </c>
      <c r="S105" s="468" t="s">
        <v>294</v>
      </c>
      <c r="T105" s="497"/>
    </row>
    <row r="106" spans="1:20" s="469" customFormat="1" ht="63">
      <c r="A106" s="502" t="s">
        <v>1140</v>
      </c>
      <c r="B106" s="503" t="s">
        <v>1141</v>
      </c>
      <c r="C106" s="502">
        <v>1</v>
      </c>
      <c r="D106" s="502">
        <v>1</v>
      </c>
      <c r="E106" s="502">
        <v>11</v>
      </c>
      <c r="F106" s="502">
        <v>1</v>
      </c>
      <c r="G106" s="502" t="s">
        <v>1033</v>
      </c>
      <c r="H106" s="502">
        <v>0</v>
      </c>
      <c r="I106" s="504">
        <v>140000000</v>
      </c>
      <c r="J106" s="504">
        <v>140000000</v>
      </c>
      <c r="K106" s="502" t="s">
        <v>294</v>
      </c>
      <c r="L106" s="502" t="s">
        <v>294</v>
      </c>
      <c r="M106" s="502" t="s">
        <v>1009</v>
      </c>
      <c r="N106" s="505" t="s">
        <v>1010</v>
      </c>
      <c r="O106" s="502" t="s">
        <v>1113</v>
      </c>
      <c r="P106" s="502" t="s">
        <v>1114</v>
      </c>
      <c r="Q106" s="468" t="s">
        <v>296</v>
      </c>
      <c r="R106" s="468" t="s">
        <v>294</v>
      </c>
      <c r="S106" s="468" t="s">
        <v>294</v>
      </c>
      <c r="T106" s="497"/>
    </row>
    <row r="107" spans="1:20" s="469" customFormat="1" ht="37.799999999999997">
      <c r="A107" s="502" t="s">
        <v>1142</v>
      </c>
      <c r="B107" s="503" t="s">
        <v>1143</v>
      </c>
      <c r="C107" s="502">
        <v>1</v>
      </c>
      <c r="D107" s="502">
        <v>1</v>
      </c>
      <c r="E107" s="502">
        <v>11</v>
      </c>
      <c r="F107" s="502">
        <v>1</v>
      </c>
      <c r="G107" s="502" t="s">
        <v>1048</v>
      </c>
      <c r="H107" s="502">
        <v>0</v>
      </c>
      <c r="I107" s="504">
        <v>35000000</v>
      </c>
      <c r="J107" s="504">
        <v>35000000</v>
      </c>
      <c r="K107" s="502" t="s">
        <v>294</v>
      </c>
      <c r="L107" s="502" t="s">
        <v>294</v>
      </c>
      <c r="M107" s="502" t="s">
        <v>1009</v>
      </c>
      <c r="N107" s="505" t="s">
        <v>1010</v>
      </c>
      <c r="O107" s="502" t="s">
        <v>1113</v>
      </c>
      <c r="P107" s="502" t="s">
        <v>1114</v>
      </c>
      <c r="Q107" s="468" t="s">
        <v>296</v>
      </c>
      <c r="R107" s="468" t="s">
        <v>294</v>
      </c>
      <c r="S107" s="468" t="s">
        <v>294</v>
      </c>
      <c r="T107" s="497"/>
    </row>
    <row r="108" spans="1:20" s="469" customFormat="1" ht="88.2">
      <c r="A108" s="502" t="s">
        <v>1144</v>
      </c>
      <c r="B108" s="503" t="s">
        <v>1145</v>
      </c>
      <c r="C108" s="502">
        <v>1</v>
      </c>
      <c r="D108" s="502">
        <v>1</v>
      </c>
      <c r="E108" s="502">
        <v>11</v>
      </c>
      <c r="F108" s="502">
        <v>1</v>
      </c>
      <c r="G108" s="502" t="s">
        <v>1146</v>
      </c>
      <c r="H108" s="502">
        <v>0</v>
      </c>
      <c r="I108" s="504">
        <v>3600000000</v>
      </c>
      <c r="J108" s="504">
        <v>3600000000</v>
      </c>
      <c r="K108" s="502" t="s">
        <v>294</v>
      </c>
      <c r="L108" s="502" t="s">
        <v>294</v>
      </c>
      <c r="M108" s="502" t="s">
        <v>1009</v>
      </c>
      <c r="N108" s="505" t="s">
        <v>1010</v>
      </c>
      <c r="O108" s="502" t="s">
        <v>1113</v>
      </c>
      <c r="P108" s="502" t="s">
        <v>1114</v>
      </c>
      <c r="Q108" s="468" t="s">
        <v>296</v>
      </c>
      <c r="R108" s="468" t="s">
        <v>294</v>
      </c>
      <c r="S108" s="468" t="s">
        <v>294</v>
      </c>
      <c r="T108" s="497"/>
    </row>
    <row r="109" spans="1:20" s="469" customFormat="1" ht="25.2">
      <c r="A109" s="502" t="s">
        <v>1147</v>
      </c>
      <c r="B109" s="503" t="s">
        <v>1148</v>
      </c>
      <c r="C109" s="502">
        <v>1</v>
      </c>
      <c r="D109" s="502">
        <v>1</v>
      </c>
      <c r="E109" s="502">
        <v>11</v>
      </c>
      <c r="F109" s="502">
        <v>1</v>
      </c>
      <c r="G109" s="502" t="s">
        <v>1008</v>
      </c>
      <c r="H109" s="502">
        <v>0</v>
      </c>
      <c r="I109" s="504">
        <v>80000000</v>
      </c>
      <c r="J109" s="504">
        <v>80000000</v>
      </c>
      <c r="K109" s="502" t="s">
        <v>294</v>
      </c>
      <c r="L109" s="502" t="s">
        <v>294</v>
      </c>
      <c r="M109" s="502" t="s">
        <v>1009</v>
      </c>
      <c r="N109" s="505" t="s">
        <v>1010</v>
      </c>
      <c r="O109" s="502" t="s">
        <v>1113</v>
      </c>
      <c r="P109" s="502" t="s">
        <v>1114</v>
      </c>
      <c r="Q109" s="468" t="s">
        <v>296</v>
      </c>
      <c r="R109" s="468" t="s">
        <v>294</v>
      </c>
      <c r="S109" s="468" t="s">
        <v>294</v>
      </c>
      <c r="T109" s="497"/>
    </row>
    <row r="110" spans="1:20" s="469" customFormat="1" ht="63">
      <c r="A110" s="502" t="s">
        <v>1144</v>
      </c>
      <c r="B110" s="503" t="s">
        <v>1149</v>
      </c>
      <c r="C110" s="502">
        <v>1</v>
      </c>
      <c r="D110" s="502">
        <v>1</v>
      </c>
      <c r="E110" s="502">
        <v>11</v>
      </c>
      <c r="F110" s="502">
        <v>1</v>
      </c>
      <c r="G110" s="502" t="s">
        <v>1150</v>
      </c>
      <c r="H110" s="502">
        <v>0</v>
      </c>
      <c r="I110" s="504">
        <v>800000000</v>
      </c>
      <c r="J110" s="504">
        <v>800000000</v>
      </c>
      <c r="K110" s="502" t="s">
        <v>294</v>
      </c>
      <c r="L110" s="502" t="s">
        <v>294</v>
      </c>
      <c r="M110" s="502" t="s">
        <v>1009</v>
      </c>
      <c r="N110" s="505" t="s">
        <v>1010</v>
      </c>
      <c r="O110" s="502" t="s">
        <v>1113</v>
      </c>
      <c r="P110" s="502" t="s">
        <v>1114</v>
      </c>
      <c r="Q110" s="468" t="s">
        <v>296</v>
      </c>
      <c r="R110" s="468" t="s">
        <v>294</v>
      </c>
      <c r="S110" s="468" t="s">
        <v>294</v>
      </c>
      <c r="T110" s="497"/>
    </row>
    <row r="111" spans="1:20" s="469" customFormat="1" ht="88.2">
      <c r="A111" s="502" t="s">
        <v>1151</v>
      </c>
      <c r="B111" s="503" t="s">
        <v>1152</v>
      </c>
      <c r="C111" s="502">
        <v>1</v>
      </c>
      <c r="D111" s="502">
        <v>1</v>
      </c>
      <c r="E111" s="502">
        <v>11</v>
      </c>
      <c r="F111" s="502">
        <v>1</v>
      </c>
      <c r="G111" s="502" t="s">
        <v>1008</v>
      </c>
      <c r="H111" s="502">
        <v>0</v>
      </c>
      <c r="I111" s="504">
        <v>25000000</v>
      </c>
      <c r="J111" s="504">
        <v>25000000</v>
      </c>
      <c r="K111" s="502" t="s">
        <v>294</v>
      </c>
      <c r="L111" s="502" t="s">
        <v>294</v>
      </c>
      <c r="M111" s="502" t="s">
        <v>1009</v>
      </c>
      <c r="N111" s="505" t="s">
        <v>1010</v>
      </c>
      <c r="O111" s="502" t="s">
        <v>1113</v>
      </c>
      <c r="P111" s="502" t="s">
        <v>1114</v>
      </c>
      <c r="Q111" s="468" t="s">
        <v>296</v>
      </c>
      <c r="R111" s="468" t="s">
        <v>294</v>
      </c>
      <c r="S111" s="468" t="s">
        <v>294</v>
      </c>
      <c r="T111" s="497"/>
    </row>
    <row r="112" spans="1:20" s="469" customFormat="1" ht="37.799999999999997">
      <c r="A112" s="502" t="s">
        <v>1153</v>
      </c>
      <c r="B112" s="503" t="s">
        <v>1154</v>
      </c>
      <c r="C112" s="502">
        <v>1</v>
      </c>
      <c r="D112" s="502">
        <v>1</v>
      </c>
      <c r="E112" s="502">
        <v>11</v>
      </c>
      <c r="F112" s="502">
        <v>1</v>
      </c>
      <c r="G112" s="502" t="s">
        <v>1033</v>
      </c>
      <c r="H112" s="502">
        <v>0</v>
      </c>
      <c r="I112" s="504">
        <v>120000000</v>
      </c>
      <c r="J112" s="504">
        <v>120000000</v>
      </c>
      <c r="K112" s="502" t="s">
        <v>294</v>
      </c>
      <c r="L112" s="502" t="s">
        <v>294</v>
      </c>
      <c r="M112" s="502" t="s">
        <v>1009</v>
      </c>
      <c r="N112" s="505" t="s">
        <v>1010</v>
      </c>
      <c r="O112" s="502" t="s">
        <v>1113</v>
      </c>
      <c r="P112" s="502" t="s">
        <v>1114</v>
      </c>
      <c r="Q112" s="468" t="s">
        <v>296</v>
      </c>
      <c r="R112" s="468" t="s">
        <v>294</v>
      </c>
      <c r="S112" s="468" t="s">
        <v>294</v>
      </c>
      <c r="T112" s="497"/>
    </row>
    <row r="113" spans="1:20" s="469" customFormat="1" ht="37.799999999999997">
      <c r="A113" s="502" t="s">
        <v>1144</v>
      </c>
      <c r="B113" s="503" t="s">
        <v>1155</v>
      </c>
      <c r="C113" s="502" t="s">
        <v>1006</v>
      </c>
      <c r="D113" s="502" t="s">
        <v>1006</v>
      </c>
      <c r="E113" s="502" t="s">
        <v>1016</v>
      </c>
      <c r="F113" s="502" t="s">
        <v>1006</v>
      </c>
      <c r="G113" s="502" t="s">
        <v>1033</v>
      </c>
      <c r="H113" s="502" t="s">
        <v>294</v>
      </c>
      <c r="I113" s="504">
        <v>500000000</v>
      </c>
      <c r="J113" s="504">
        <v>500000000</v>
      </c>
      <c r="K113" s="502" t="s">
        <v>294</v>
      </c>
      <c r="L113" s="502" t="s">
        <v>294</v>
      </c>
      <c r="M113" s="502" t="s">
        <v>1009</v>
      </c>
      <c r="N113" s="505" t="s">
        <v>1010</v>
      </c>
      <c r="O113" s="502" t="s">
        <v>1113</v>
      </c>
      <c r="P113" s="502" t="s">
        <v>1114</v>
      </c>
      <c r="Q113" s="468" t="s">
        <v>296</v>
      </c>
      <c r="R113" s="468" t="s">
        <v>294</v>
      </c>
      <c r="S113" s="468" t="s">
        <v>294</v>
      </c>
      <c r="T113" s="497"/>
    </row>
    <row r="114" spans="1:20" s="469" customFormat="1" ht="25.2">
      <c r="A114" s="502" t="s">
        <v>1156</v>
      </c>
      <c r="B114" s="503" t="s">
        <v>1157</v>
      </c>
      <c r="C114" s="502" t="s">
        <v>1006</v>
      </c>
      <c r="D114" s="502" t="s">
        <v>1006</v>
      </c>
      <c r="E114" s="502" t="s">
        <v>1016</v>
      </c>
      <c r="F114" s="502" t="s">
        <v>1006</v>
      </c>
      <c r="G114" s="502" t="s">
        <v>1033</v>
      </c>
      <c r="H114" s="502" t="s">
        <v>294</v>
      </c>
      <c r="I114" s="504">
        <v>450000000</v>
      </c>
      <c r="J114" s="504">
        <v>450000000</v>
      </c>
      <c r="K114" s="502" t="s">
        <v>294</v>
      </c>
      <c r="L114" s="502" t="s">
        <v>294</v>
      </c>
      <c r="M114" s="502" t="s">
        <v>1009</v>
      </c>
      <c r="N114" s="505" t="s">
        <v>1010</v>
      </c>
      <c r="O114" s="502" t="s">
        <v>1113</v>
      </c>
      <c r="P114" s="502" t="s">
        <v>1114</v>
      </c>
      <c r="Q114" s="468" t="s">
        <v>296</v>
      </c>
      <c r="R114" s="468" t="s">
        <v>294</v>
      </c>
      <c r="S114" s="468" t="s">
        <v>294</v>
      </c>
      <c r="T114" s="497"/>
    </row>
    <row r="115" spans="1:20" s="469" customFormat="1" ht="126">
      <c r="A115" s="502"/>
      <c r="B115" s="503" t="s">
        <v>1158</v>
      </c>
      <c r="C115" s="502" t="s">
        <v>1006</v>
      </c>
      <c r="D115" s="502" t="s">
        <v>1006</v>
      </c>
      <c r="E115" s="502" t="s">
        <v>1016</v>
      </c>
      <c r="F115" s="502" t="s">
        <v>1006</v>
      </c>
      <c r="G115" s="502" t="s">
        <v>1008</v>
      </c>
      <c r="H115" s="502" t="s">
        <v>294</v>
      </c>
      <c r="I115" s="504">
        <v>550000000</v>
      </c>
      <c r="J115" s="504">
        <v>550000000</v>
      </c>
      <c r="K115" s="502" t="s">
        <v>294</v>
      </c>
      <c r="L115" s="502" t="s">
        <v>294</v>
      </c>
      <c r="M115" s="502" t="s">
        <v>1009</v>
      </c>
      <c r="N115" s="505" t="s">
        <v>1010</v>
      </c>
      <c r="O115" s="502" t="s">
        <v>1113</v>
      </c>
      <c r="P115" s="502" t="s">
        <v>1114</v>
      </c>
      <c r="Q115" s="468" t="s">
        <v>296</v>
      </c>
      <c r="R115" s="468" t="s">
        <v>294</v>
      </c>
      <c r="S115" s="468" t="s">
        <v>294</v>
      </c>
      <c r="T115" s="497"/>
    </row>
    <row r="116" spans="1:20" s="469" customFormat="1" ht="75.599999999999994">
      <c r="A116" s="502" t="s">
        <v>1014</v>
      </c>
      <c r="B116" s="503" t="s">
        <v>1159</v>
      </c>
      <c r="C116" s="502">
        <v>1</v>
      </c>
      <c r="D116" s="502">
        <v>1</v>
      </c>
      <c r="E116" s="502">
        <v>11</v>
      </c>
      <c r="F116" s="502">
        <v>1</v>
      </c>
      <c r="G116" s="502" t="s">
        <v>1008</v>
      </c>
      <c r="H116" s="502">
        <v>0</v>
      </c>
      <c r="I116" s="504">
        <v>33000000</v>
      </c>
      <c r="J116" s="504">
        <v>33000000</v>
      </c>
      <c r="K116" s="502">
        <v>0</v>
      </c>
      <c r="L116" s="502">
        <v>0</v>
      </c>
      <c r="M116" s="502" t="s">
        <v>1009</v>
      </c>
      <c r="N116" s="505" t="s">
        <v>1010</v>
      </c>
      <c r="O116" s="502" t="s">
        <v>1160</v>
      </c>
      <c r="P116" s="502">
        <v>3713000</v>
      </c>
      <c r="Q116" s="468" t="s">
        <v>228</v>
      </c>
      <c r="R116" s="468" t="s">
        <v>294</v>
      </c>
      <c r="S116" s="468" t="s">
        <v>294</v>
      </c>
      <c r="T116" s="497"/>
    </row>
    <row r="117" spans="1:20" s="469" customFormat="1" ht="37.799999999999997">
      <c r="A117" s="502" t="s">
        <v>1014</v>
      </c>
      <c r="B117" s="503" t="s">
        <v>1161</v>
      </c>
      <c r="C117" s="502">
        <v>1</v>
      </c>
      <c r="D117" s="502">
        <v>1</v>
      </c>
      <c r="E117" s="502">
        <v>11</v>
      </c>
      <c r="F117" s="502">
        <v>1</v>
      </c>
      <c r="G117" s="502" t="s">
        <v>1008</v>
      </c>
      <c r="H117" s="502">
        <v>0</v>
      </c>
      <c r="I117" s="504">
        <v>33000000</v>
      </c>
      <c r="J117" s="504">
        <v>33000000</v>
      </c>
      <c r="K117" s="502">
        <v>0</v>
      </c>
      <c r="L117" s="502">
        <v>0</v>
      </c>
      <c r="M117" s="502" t="s">
        <v>1009</v>
      </c>
      <c r="N117" s="505" t="s">
        <v>1010</v>
      </c>
      <c r="O117" s="502" t="s">
        <v>1160</v>
      </c>
      <c r="P117" s="502">
        <v>3713000</v>
      </c>
      <c r="Q117" s="468" t="s">
        <v>228</v>
      </c>
      <c r="R117" s="468" t="s">
        <v>294</v>
      </c>
      <c r="S117" s="468" t="s">
        <v>294</v>
      </c>
      <c r="T117" s="497"/>
    </row>
    <row r="118" spans="1:20" s="469" customFormat="1" ht="37.799999999999997">
      <c r="A118" s="502" t="s">
        <v>1014</v>
      </c>
      <c r="B118" s="503" t="s">
        <v>1162</v>
      </c>
      <c r="C118" s="502">
        <v>1</v>
      </c>
      <c r="D118" s="502">
        <v>1</v>
      </c>
      <c r="E118" s="502">
        <v>11</v>
      </c>
      <c r="F118" s="502">
        <v>1</v>
      </c>
      <c r="G118" s="502" t="s">
        <v>1008</v>
      </c>
      <c r="H118" s="502">
        <v>0</v>
      </c>
      <c r="I118" s="504">
        <v>33000000</v>
      </c>
      <c r="J118" s="504">
        <v>33000000</v>
      </c>
      <c r="K118" s="502">
        <v>0</v>
      </c>
      <c r="L118" s="502">
        <v>0</v>
      </c>
      <c r="M118" s="502" t="s">
        <v>1009</v>
      </c>
      <c r="N118" s="505" t="s">
        <v>1010</v>
      </c>
      <c r="O118" s="502" t="s">
        <v>1160</v>
      </c>
      <c r="P118" s="502">
        <v>3713000</v>
      </c>
      <c r="Q118" s="468" t="s">
        <v>228</v>
      </c>
      <c r="R118" s="468" t="s">
        <v>294</v>
      </c>
      <c r="S118" s="468" t="s">
        <v>294</v>
      </c>
      <c r="T118" s="497"/>
    </row>
    <row r="119" spans="1:20" s="469" customFormat="1" ht="50.4">
      <c r="A119" s="502" t="s">
        <v>1019</v>
      </c>
      <c r="B119" s="503" t="s">
        <v>1163</v>
      </c>
      <c r="C119" s="502">
        <v>1</v>
      </c>
      <c r="D119" s="502">
        <v>1</v>
      </c>
      <c r="E119" s="502">
        <v>11</v>
      </c>
      <c r="F119" s="502">
        <v>1</v>
      </c>
      <c r="G119" s="502" t="s">
        <v>1008</v>
      </c>
      <c r="H119" s="502">
        <v>0</v>
      </c>
      <c r="I119" s="504">
        <v>33000000</v>
      </c>
      <c r="J119" s="504">
        <v>33000000</v>
      </c>
      <c r="K119" s="502">
        <v>0</v>
      </c>
      <c r="L119" s="502">
        <v>0</v>
      </c>
      <c r="M119" s="502" t="s">
        <v>1009</v>
      </c>
      <c r="N119" s="505" t="s">
        <v>1010</v>
      </c>
      <c r="O119" s="502" t="s">
        <v>1160</v>
      </c>
      <c r="P119" s="502">
        <v>3713000</v>
      </c>
      <c r="Q119" s="468" t="s">
        <v>228</v>
      </c>
      <c r="R119" s="468" t="s">
        <v>294</v>
      </c>
      <c r="S119" s="468" t="s">
        <v>294</v>
      </c>
      <c r="T119" s="497"/>
    </row>
    <row r="120" spans="1:20" s="469" customFormat="1" ht="50.4">
      <c r="A120" s="502" t="s">
        <v>1019</v>
      </c>
      <c r="B120" s="503" t="s">
        <v>1164</v>
      </c>
      <c r="C120" s="502">
        <v>1</v>
      </c>
      <c r="D120" s="502" t="s">
        <v>1006</v>
      </c>
      <c r="E120" s="502" t="s">
        <v>1016</v>
      </c>
      <c r="F120" s="502">
        <v>1</v>
      </c>
      <c r="G120" s="502" t="s">
        <v>1008</v>
      </c>
      <c r="H120" s="502">
        <v>0</v>
      </c>
      <c r="I120" s="504">
        <v>35000000</v>
      </c>
      <c r="J120" s="504">
        <v>35000000</v>
      </c>
      <c r="K120" s="502">
        <v>0</v>
      </c>
      <c r="L120" s="502">
        <v>0</v>
      </c>
      <c r="M120" s="502" t="s">
        <v>1009</v>
      </c>
      <c r="N120" s="505" t="s">
        <v>1010</v>
      </c>
      <c r="O120" s="502" t="s">
        <v>1165</v>
      </c>
      <c r="P120" s="502">
        <v>3713000</v>
      </c>
      <c r="Q120" s="468" t="s">
        <v>228</v>
      </c>
      <c r="R120" s="468" t="s">
        <v>294</v>
      </c>
      <c r="S120" s="468" t="s">
        <v>294</v>
      </c>
      <c r="T120" s="497"/>
    </row>
    <row r="121" spans="1:20" s="469" customFormat="1" ht="50.4">
      <c r="A121" s="502" t="s">
        <v>1019</v>
      </c>
      <c r="B121" s="503" t="s">
        <v>1166</v>
      </c>
      <c r="C121" s="502" t="s">
        <v>1006</v>
      </c>
      <c r="D121" s="502" t="s">
        <v>1006</v>
      </c>
      <c r="E121" s="502" t="s">
        <v>1016</v>
      </c>
      <c r="F121" s="502">
        <v>1</v>
      </c>
      <c r="G121" s="502" t="s">
        <v>1008</v>
      </c>
      <c r="H121" s="502">
        <v>0</v>
      </c>
      <c r="I121" s="504">
        <v>35000000</v>
      </c>
      <c r="J121" s="504">
        <v>35000000</v>
      </c>
      <c r="K121" s="502">
        <v>0</v>
      </c>
      <c r="L121" s="502">
        <v>0</v>
      </c>
      <c r="M121" s="502" t="s">
        <v>1009</v>
      </c>
      <c r="N121" s="505" t="s">
        <v>1010</v>
      </c>
      <c r="O121" s="502" t="s">
        <v>1165</v>
      </c>
      <c r="P121" s="502">
        <v>3713000</v>
      </c>
      <c r="Q121" s="468" t="s">
        <v>228</v>
      </c>
      <c r="R121" s="468" t="s">
        <v>294</v>
      </c>
      <c r="S121" s="468" t="s">
        <v>294</v>
      </c>
      <c r="T121" s="497"/>
    </row>
    <row r="122" spans="1:20" s="469" customFormat="1" ht="50.4">
      <c r="A122" s="502" t="s">
        <v>1019</v>
      </c>
      <c r="B122" s="503" t="s">
        <v>1167</v>
      </c>
      <c r="C122" s="502" t="s">
        <v>1006</v>
      </c>
      <c r="D122" s="502" t="s">
        <v>1006</v>
      </c>
      <c r="E122" s="502" t="s">
        <v>1016</v>
      </c>
      <c r="F122" s="502">
        <v>1</v>
      </c>
      <c r="G122" s="502" t="s">
        <v>1008</v>
      </c>
      <c r="H122" s="502">
        <v>0</v>
      </c>
      <c r="I122" s="504">
        <v>35000000</v>
      </c>
      <c r="J122" s="504">
        <v>35000000</v>
      </c>
      <c r="K122" s="502">
        <v>0</v>
      </c>
      <c r="L122" s="502">
        <v>0</v>
      </c>
      <c r="M122" s="502" t="s">
        <v>1009</v>
      </c>
      <c r="N122" s="505" t="s">
        <v>1010</v>
      </c>
      <c r="O122" s="502" t="s">
        <v>1165</v>
      </c>
      <c r="P122" s="502">
        <v>3713000</v>
      </c>
      <c r="Q122" s="468" t="s">
        <v>228</v>
      </c>
      <c r="R122" s="468" t="s">
        <v>294</v>
      </c>
      <c r="S122" s="468" t="s">
        <v>294</v>
      </c>
      <c r="T122" s="497"/>
    </row>
    <row r="123" spans="1:20" s="469" customFormat="1" ht="75.599999999999994">
      <c r="A123" s="502">
        <v>80111607</v>
      </c>
      <c r="B123" s="503" t="s">
        <v>1168</v>
      </c>
      <c r="C123" s="502" t="s">
        <v>1006</v>
      </c>
      <c r="D123" s="502" t="s">
        <v>1006</v>
      </c>
      <c r="E123" s="502" t="s">
        <v>1016</v>
      </c>
      <c r="F123" s="502" t="s">
        <v>1006</v>
      </c>
      <c r="G123" s="502" t="s">
        <v>1008</v>
      </c>
      <c r="H123" s="502" t="s">
        <v>294</v>
      </c>
      <c r="I123" s="504">
        <v>120000000</v>
      </c>
      <c r="J123" s="504">
        <v>120000000</v>
      </c>
      <c r="K123" s="502">
        <v>0</v>
      </c>
      <c r="L123" s="502">
        <v>0</v>
      </c>
      <c r="M123" s="502" t="s">
        <v>1009</v>
      </c>
      <c r="N123" s="505" t="s">
        <v>1010</v>
      </c>
      <c r="O123" s="502" t="s">
        <v>1165</v>
      </c>
      <c r="P123" s="502">
        <v>3713000</v>
      </c>
      <c r="Q123" s="468" t="s">
        <v>1169</v>
      </c>
      <c r="R123" s="468" t="s">
        <v>294</v>
      </c>
      <c r="S123" s="468" t="s">
        <v>294</v>
      </c>
      <c r="T123" s="497"/>
    </row>
    <row r="124" spans="1:20" s="469" customFormat="1" ht="37.799999999999997">
      <c r="A124" s="502" t="s">
        <v>1019</v>
      </c>
      <c r="B124" s="503" t="s">
        <v>1170</v>
      </c>
      <c r="C124" s="502" t="s">
        <v>1006</v>
      </c>
      <c r="D124" s="502" t="s">
        <v>1006</v>
      </c>
      <c r="E124" s="502" t="s">
        <v>1016</v>
      </c>
      <c r="F124" s="502" t="s">
        <v>1006</v>
      </c>
      <c r="G124" s="502" t="s">
        <v>1008</v>
      </c>
      <c r="H124" s="502" t="s">
        <v>294</v>
      </c>
      <c r="I124" s="504">
        <v>32000000</v>
      </c>
      <c r="J124" s="504">
        <v>32000000</v>
      </c>
      <c r="K124" s="502">
        <v>0</v>
      </c>
      <c r="L124" s="502">
        <v>0</v>
      </c>
      <c r="M124" s="502" t="s">
        <v>1009</v>
      </c>
      <c r="N124" s="505" t="s">
        <v>1010</v>
      </c>
      <c r="O124" s="502" t="s">
        <v>1165</v>
      </c>
      <c r="P124" s="502">
        <v>3713000</v>
      </c>
      <c r="Q124" s="468" t="s">
        <v>1169</v>
      </c>
      <c r="R124" s="468" t="s">
        <v>294</v>
      </c>
      <c r="S124" s="468" t="s">
        <v>294</v>
      </c>
      <c r="T124" s="497"/>
    </row>
    <row r="125" spans="1:20" s="469" customFormat="1" ht="37.799999999999997">
      <c r="A125" s="502">
        <v>80111607</v>
      </c>
      <c r="B125" s="503" t="s">
        <v>1171</v>
      </c>
      <c r="C125" s="502">
        <v>1</v>
      </c>
      <c r="D125" s="502">
        <v>1</v>
      </c>
      <c r="E125" s="502">
        <v>11</v>
      </c>
      <c r="F125" s="502">
        <v>1</v>
      </c>
      <c r="G125" s="502" t="s">
        <v>1008</v>
      </c>
      <c r="H125" s="502">
        <v>0</v>
      </c>
      <c r="I125" s="504">
        <v>55000000</v>
      </c>
      <c r="J125" s="504">
        <v>55000000</v>
      </c>
      <c r="K125" s="502">
        <v>0</v>
      </c>
      <c r="L125" s="502">
        <v>0</v>
      </c>
      <c r="M125" s="502" t="s">
        <v>1009</v>
      </c>
      <c r="N125" s="505" t="s">
        <v>1010</v>
      </c>
      <c r="O125" s="502" t="s">
        <v>1165</v>
      </c>
      <c r="P125" s="502">
        <v>3713000</v>
      </c>
      <c r="Q125" s="468" t="s">
        <v>1169</v>
      </c>
      <c r="R125" s="468" t="s">
        <v>294</v>
      </c>
      <c r="S125" s="468" t="s">
        <v>294</v>
      </c>
      <c r="T125" s="497"/>
    </row>
    <row r="126" spans="1:20" s="469" customFormat="1" ht="25.2">
      <c r="A126" s="502" t="s">
        <v>1172</v>
      </c>
      <c r="B126" s="503" t="s">
        <v>1173</v>
      </c>
      <c r="C126" s="502">
        <v>1</v>
      </c>
      <c r="D126" s="502">
        <v>1</v>
      </c>
      <c r="E126" s="502">
        <v>1</v>
      </c>
      <c r="F126" s="502" t="s">
        <v>1006</v>
      </c>
      <c r="G126" s="502" t="s">
        <v>1048</v>
      </c>
      <c r="H126" s="502" t="s">
        <v>294</v>
      </c>
      <c r="I126" s="504">
        <v>30000000</v>
      </c>
      <c r="J126" s="504">
        <v>30000000</v>
      </c>
      <c r="K126" s="502">
        <v>0</v>
      </c>
      <c r="L126" s="502">
        <v>0</v>
      </c>
      <c r="M126" s="502" t="s">
        <v>1009</v>
      </c>
      <c r="N126" s="505" t="s">
        <v>1010</v>
      </c>
      <c r="O126" s="502" t="s">
        <v>1174</v>
      </c>
      <c r="P126" s="502">
        <v>3007294942</v>
      </c>
      <c r="Q126" s="468" t="s">
        <v>1175</v>
      </c>
      <c r="R126" s="468">
        <v>0</v>
      </c>
      <c r="S126" s="468">
        <v>0</v>
      </c>
      <c r="T126" s="497"/>
    </row>
    <row r="127" spans="1:20" s="469" customFormat="1" ht="37.799999999999997">
      <c r="A127" s="502">
        <v>80111701</v>
      </c>
      <c r="B127" s="503" t="s">
        <v>1176</v>
      </c>
      <c r="C127" s="502">
        <v>1</v>
      </c>
      <c r="D127" s="502">
        <v>1</v>
      </c>
      <c r="E127" s="502">
        <v>1</v>
      </c>
      <c r="F127" s="502" t="s">
        <v>1035</v>
      </c>
      <c r="G127" s="502" t="s">
        <v>1048</v>
      </c>
      <c r="H127" s="502">
        <v>0</v>
      </c>
      <c r="I127" s="504">
        <v>20000000</v>
      </c>
      <c r="J127" s="504">
        <v>20000000</v>
      </c>
      <c r="K127" s="502">
        <v>0</v>
      </c>
      <c r="L127" s="502">
        <v>0</v>
      </c>
      <c r="M127" s="502" t="s">
        <v>1009</v>
      </c>
      <c r="N127" s="505" t="s">
        <v>1010</v>
      </c>
      <c r="O127" s="502" t="s">
        <v>1174</v>
      </c>
      <c r="P127" s="502">
        <v>3007294942</v>
      </c>
      <c r="Q127" s="468" t="s">
        <v>1175</v>
      </c>
      <c r="R127" s="468">
        <v>0</v>
      </c>
      <c r="S127" s="468">
        <v>0</v>
      </c>
      <c r="T127" s="497"/>
    </row>
    <row r="128" spans="1:20" s="469" customFormat="1" ht="25.2">
      <c r="A128" s="502">
        <v>32131023</v>
      </c>
      <c r="B128" s="503" t="s">
        <v>1177</v>
      </c>
      <c r="C128" s="502">
        <v>1</v>
      </c>
      <c r="D128" s="502">
        <v>1</v>
      </c>
      <c r="E128" s="502">
        <v>1</v>
      </c>
      <c r="F128" s="502" t="s">
        <v>1035</v>
      </c>
      <c r="G128" s="502" t="s">
        <v>1048</v>
      </c>
      <c r="H128" s="502">
        <v>0</v>
      </c>
      <c r="I128" s="504">
        <v>1000000</v>
      </c>
      <c r="J128" s="504">
        <v>1000000</v>
      </c>
      <c r="K128" s="502">
        <v>0</v>
      </c>
      <c r="L128" s="502">
        <v>0</v>
      </c>
      <c r="M128" s="502" t="s">
        <v>1009</v>
      </c>
      <c r="N128" s="505" t="s">
        <v>1010</v>
      </c>
      <c r="O128" s="502" t="s">
        <v>1174</v>
      </c>
      <c r="P128" s="502">
        <v>3007294942</v>
      </c>
      <c r="Q128" s="468" t="s">
        <v>1175</v>
      </c>
      <c r="R128" s="468">
        <v>0</v>
      </c>
      <c r="S128" s="468">
        <v>0</v>
      </c>
      <c r="T128" s="497"/>
    </row>
    <row r="129" spans="1:20" s="469" customFormat="1" ht="14.4">
      <c r="A129" s="502">
        <v>81111805</v>
      </c>
      <c r="B129" s="503" t="s">
        <v>1178</v>
      </c>
      <c r="C129" s="502">
        <v>1</v>
      </c>
      <c r="D129" s="502">
        <v>1</v>
      </c>
      <c r="E129" s="502">
        <v>1</v>
      </c>
      <c r="F129" s="502" t="s">
        <v>1035</v>
      </c>
      <c r="G129" s="502" t="s">
        <v>1048</v>
      </c>
      <c r="H129" s="502" t="s">
        <v>294</v>
      </c>
      <c r="I129" s="504">
        <v>35000000</v>
      </c>
      <c r="J129" s="504">
        <v>35000000</v>
      </c>
      <c r="K129" s="502">
        <v>0</v>
      </c>
      <c r="L129" s="502">
        <v>0</v>
      </c>
      <c r="M129" s="502" t="s">
        <v>1009</v>
      </c>
      <c r="N129" s="505" t="s">
        <v>1010</v>
      </c>
      <c r="O129" s="502" t="s">
        <v>1174</v>
      </c>
      <c r="P129" s="502">
        <v>3007294942</v>
      </c>
      <c r="Q129" s="468" t="s">
        <v>1175</v>
      </c>
      <c r="R129" s="468">
        <v>0</v>
      </c>
      <c r="S129" s="468">
        <v>0</v>
      </c>
      <c r="T129" s="497"/>
    </row>
    <row r="130" spans="1:20" s="469" customFormat="1" ht="14.4">
      <c r="A130" s="502">
        <v>81112006</v>
      </c>
      <c r="B130" s="503" t="s">
        <v>1179</v>
      </c>
      <c r="C130" s="502">
        <v>1</v>
      </c>
      <c r="D130" s="502">
        <v>1</v>
      </c>
      <c r="E130" s="502">
        <v>1</v>
      </c>
      <c r="F130" s="502" t="s">
        <v>1035</v>
      </c>
      <c r="G130" s="502" t="s">
        <v>1008</v>
      </c>
      <c r="H130" s="502">
        <v>0</v>
      </c>
      <c r="I130" s="504">
        <v>100000000</v>
      </c>
      <c r="J130" s="504">
        <v>60000000</v>
      </c>
      <c r="K130" s="502">
        <v>0</v>
      </c>
      <c r="L130" s="502">
        <v>0</v>
      </c>
      <c r="M130" s="502" t="s">
        <v>1009</v>
      </c>
      <c r="N130" s="505" t="s">
        <v>1010</v>
      </c>
      <c r="O130" s="502" t="s">
        <v>1174</v>
      </c>
      <c r="P130" s="502">
        <v>3007294942</v>
      </c>
      <c r="Q130" s="468" t="s">
        <v>1175</v>
      </c>
      <c r="R130" s="468">
        <v>0</v>
      </c>
      <c r="S130" s="468">
        <v>0</v>
      </c>
      <c r="T130" s="497"/>
    </row>
    <row r="131" spans="1:20" s="469" customFormat="1" ht="25.2">
      <c r="A131" s="502">
        <v>43231503</v>
      </c>
      <c r="B131" s="503" t="s">
        <v>1180</v>
      </c>
      <c r="C131" s="502">
        <v>1</v>
      </c>
      <c r="D131" s="502">
        <v>1</v>
      </c>
      <c r="E131" s="502">
        <v>1</v>
      </c>
      <c r="F131" s="502" t="s">
        <v>1006</v>
      </c>
      <c r="G131" s="502" t="s">
        <v>1008</v>
      </c>
      <c r="H131" s="502" t="s">
        <v>294</v>
      </c>
      <c r="I131" s="504">
        <v>150000000</v>
      </c>
      <c r="J131" s="504">
        <v>150000000</v>
      </c>
      <c r="K131" s="502">
        <v>0</v>
      </c>
      <c r="L131" s="502">
        <v>0</v>
      </c>
      <c r="M131" s="502" t="s">
        <v>1009</v>
      </c>
      <c r="N131" s="505" t="s">
        <v>1010</v>
      </c>
      <c r="O131" s="502" t="s">
        <v>1174</v>
      </c>
      <c r="P131" s="502">
        <v>3007294942</v>
      </c>
      <c r="Q131" s="468" t="s">
        <v>1175</v>
      </c>
      <c r="R131" s="468">
        <v>0</v>
      </c>
      <c r="S131" s="468">
        <v>0</v>
      </c>
      <c r="T131" s="497"/>
    </row>
    <row r="132" spans="1:20" s="469" customFormat="1" ht="25.2">
      <c r="A132" s="502">
        <v>43231503</v>
      </c>
      <c r="B132" s="503" t="s">
        <v>1181</v>
      </c>
      <c r="C132" s="502">
        <v>1</v>
      </c>
      <c r="D132" s="502">
        <v>1</v>
      </c>
      <c r="E132" s="502">
        <v>1</v>
      </c>
      <c r="F132" s="502" t="s">
        <v>1035</v>
      </c>
      <c r="G132" s="502" t="s">
        <v>1048</v>
      </c>
      <c r="H132" s="502">
        <v>0</v>
      </c>
      <c r="I132" s="504">
        <v>8000000</v>
      </c>
      <c r="J132" s="504">
        <v>8000000</v>
      </c>
      <c r="K132" s="502">
        <v>0</v>
      </c>
      <c r="L132" s="502">
        <v>0</v>
      </c>
      <c r="M132" s="502" t="s">
        <v>1009</v>
      </c>
      <c r="N132" s="505" t="s">
        <v>1010</v>
      </c>
      <c r="O132" s="502" t="s">
        <v>1174</v>
      </c>
      <c r="P132" s="502">
        <v>3007294942</v>
      </c>
      <c r="Q132" s="468" t="s">
        <v>1175</v>
      </c>
      <c r="R132" s="468">
        <v>0</v>
      </c>
      <c r="S132" s="468">
        <v>0</v>
      </c>
      <c r="T132" s="497"/>
    </row>
    <row r="133" spans="1:20" s="469" customFormat="1" ht="25.2">
      <c r="A133" s="502">
        <v>81112102</v>
      </c>
      <c r="B133" s="503" t="s">
        <v>1182</v>
      </c>
      <c r="C133" s="502">
        <v>2</v>
      </c>
      <c r="D133" s="502">
        <v>2</v>
      </c>
      <c r="E133" s="502">
        <v>1</v>
      </c>
      <c r="F133" s="502" t="s">
        <v>1035</v>
      </c>
      <c r="G133" s="502" t="s">
        <v>1008</v>
      </c>
      <c r="H133" s="502" t="s">
        <v>294</v>
      </c>
      <c r="I133" s="504">
        <v>43400000</v>
      </c>
      <c r="J133" s="504">
        <v>40000000</v>
      </c>
      <c r="K133" s="502">
        <v>0</v>
      </c>
      <c r="L133" s="502">
        <v>0</v>
      </c>
      <c r="M133" s="502" t="s">
        <v>1009</v>
      </c>
      <c r="N133" s="505" t="s">
        <v>1010</v>
      </c>
      <c r="O133" s="502" t="s">
        <v>1174</v>
      </c>
      <c r="P133" s="502">
        <v>3007294942</v>
      </c>
      <c r="Q133" s="468" t="s">
        <v>1175</v>
      </c>
      <c r="R133" s="468">
        <v>0</v>
      </c>
      <c r="S133" s="468">
        <v>0</v>
      </c>
      <c r="T133" s="497"/>
    </row>
    <row r="134" spans="1:20" s="469" customFormat="1" ht="25.2">
      <c r="A134" s="502">
        <v>81112307</v>
      </c>
      <c r="B134" s="503" t="s">
        <v>1183</v>
      </c>
      <c r="C134" s="502">
        <v>2</v>
      </c>
      <c r="D134" s="502">
        <v>2</v>
      </c>
      <c r="E134" s="502">
        <v>1</v>
      </c>
      <c r="F134" s="502" t="s">
        <v>1035</v>
      </c>
      <c r="G134" s="502" t="s">
        <v>1048</v>
      </c>
      <c r="H134" s="502">
        <v>0</v>
      </c>
      <c r="I134" s="504">
        <v>30000000</v>
      </c>
      <c r="J134" s="504">
        <v>30000000</v>
      </c>
      <c r="K134" s="502">
        <v>0</v>
      </c>
      <c r="L134" s="502">
        <v>0</v>
      </c>
      <c r="M134" s="502" t="s">
        <v>1009</v>
      </c>
      <c r="N134" s="505" t="s">
        <v>1010</v>
      </c>
      <c r="O134" s="502" t="s">
        <v>1174</v>
      </c>
      <c r="P134" s="502">
        <v>3007294942</v>
      </c>
      <c r="Q134" s="468" t="s">
        <v>1175</v>
      </c>
      <c r="R134" s="468">
        <v>0</v>
      </c>
      <c r="S134" s="468">
        <v>0</v>
      </c>
      <c r="T134" s="497"/>
    </row>
    <row r="135" spans="1:20" s="469" customFormat="1" ht="25.2">
      <c r="A135" s="502" t="s">
        <v>1184</v>
      </c>
      <c r="B135" s="503" t="s">
        <v>1185</v>
      </c>
      <c r="C135" s="502">
        <v>2</v>
      </c>
      <c r="D135" s="502">
        <v>2</v>
      </c>
      <c r="E135" s="502">
        <v>1</v>
      </c>
      <c r="F135" s="502" t="s">
        <v>1006</v>
      </c>
      <c r="G135" s="502" t="s">
        <v>1008</v>
      </c>
      <c r="H135" s="502" t="s">
        <v>294</v>
      </c>
      <c r="I135" s="504">
        <v>40000000</v>
      </c>
      <c r="J135" s="504">
        <v>40000000</v>
      </c>
      <c r="K135" s="502">
        <v>0</v>
      </c>
      <c r="L135" s="502">
        <v>0</v>
      </c>
      <c r="M135" s="502" t="s">
        <v>1009</v>
      </c>
      <c r="N135" s="505" t="s">
        <v>1010</v>
      </c>
      <c r="O135" s="502" t="s">
        <v>1174</v>
      </c>
      <c r="P135" s="502">
        <v>3007294942</v>
      </c>
      <c r="Q135" s="468" t="s">
        <v>1175</v>
      </c>
      <c r="R135" s="468">
        <v>0</v>
      </c>
      <c r="S135" s="468">
        <v>0</v>
      </c>
      <c r="T135" s="497"/>
    </row>
    <row r="136" spans="1:20" s="469" customFormat="1" ht="25.2">
      <c r="A136" s="502">
        <v>43211502</v>
      </c>
      <c r="B136" s="503" t="s">
        <v>1186</v>
      </c>
      <c r="C136" s="502">
        <v>2</v>
      </c>
      <c r="D136" s="502">
        <v>2</v>
      </c>
      <c r="E136" s="502">
        <v>1</v>
      </c>
      <c r="F136" s="502" t="s">
        <v>1006</v>
      </c>
      <c r="G136" s="502" t="s">
        <v>1008</v>
      </c>
      <c r="H136" s="502">
        <v>0</v>
      </c>
      <c r="I136" s="504">
        <v>50000000</v>
      </c>
      <c r="J136" s="504">
        <v>50000000</v>
      </c>
      <c r="K136" s="502">
        <v>0</v>
      </c>
      <c r="L136" s="502">
        <v>0</v>
      </c>
      <c r="M136" s="502" t="s">
        <v>1009</v>
      </c>
      <c r="N136" s="505" t="s">
        <v>1010</v>
      </c>
      <c r="O136" s="502" t="s">
        <v>1174</v>
      </c>
      <c r="P136" s="502">
        <v>3007294942</v>
      </c>
      <c r="Q136" s="468" t="s">
        <v>1175</v>
      </c>
      <c r="R136" s="468">
        <v>0</v>
      </c>
      <c r="S136" s="468">
        <v>0</v>
      </c>
      <c r="T136" s="497"/>
    </row>
    <row r="137" spans="1:20" s="469" customFormat="1" ht="25.2">
      <c r="A137" s="502">
        <v>43233205</v>
      </c>
      <c r="B137" s="503" t="s">
        <v>1187</v>
      </c>
      <c r="C137" s="502">
        <v>3</v>
      </c>
      <c r="D137" s="502">
        <v>3</v>
      </c>
      <c r="E137" s="502">
        <v>1</v>
      </c>
      <c r="F137" s="502" t="s">
        <v>1035</v>
      </c>
      <c r="G137" s="502" t="s">
        <v>1048</v>
      </c>
      <c r="H137" s="502" t="s">
        <v>294</v>
      </c>
      <c r="I137" s="504">
        <v>9000000</v>
      </c>
      <c r="J137" s="504">
        <v>9000000</v>
      </c>
      <c r="K137" s="502">
        <v>0</v>
      </c>
      <c r="L137" s="502">
        <v>0</v>
      </c>
      <c r="M137" s="502" t="s">
        <v>1009</v>
      </c>
      <c r="N137" s="505" t="s">
        <v>1010</v>
      </c>
      <c r="O137" s="502" t="s">
        <v>1174</v>
      </c>
      <c r="P137" s="502">
        <v>3007294942</v>
      </c>
      <c r="Q137" s="468" t="s">
        <v>1175</v>
      </c>
      <c r="R137" s="468">
        <v>0</v>
      </c>
      <c r="S137" s="468">
        <v>0</v>
      </c>
      <c r="T137" s="497"/>
    </row>
    <row r="138" spans="1:20" s="469" customFormat="1" ht="25.2">
      <c r="A138" s="502">
        <v>32131023</v>
      </c>
      <c r="B138" s="503" t="s">
        <v>1188</v>
      </c>
      <c r="C138" s="502">
        <v>3</v>
      </c>
      <c r="D138" s="502">
        <v>3</v>
      </c>
      <c r="E138" s="502">
        <v>1</v>
      </c>
      <c r="F138" s="502" t="s">
        <v>1035</v>
      </c>
      <c r="G138" s="502" t="s">
        <v>1048</v>
      </c>
      <c r="H138" s="502">
        <v>0</v>
      </c>
      <c r="I138" s="504">
        <v>4200000</v>
      </c>
      <c r="J138" s="504">
        <v>900000</v>
      </c>
      <c r="K138" s="502">
        <v>0</v>
      </c>
      <c r="L138" s="502">
        <v>0</v>
      </c>
      <c r="M138" s="502" t="s">
        <v>1009</v>
      </c>
      <c r="N138" s="505" t="s">
        <v>1010</v>
      </c>
      <c r="O138" s="502" t="s">
        <v>1174</v>
      </c>
      <c r="P138" s="502">
        <v>3007294942</v>
      </c>
      <c r="Q138" s="468" t="s">
        <v>1175</v>
      </c>
      <c r="R138" s="468">
        <v>0</v>
      </c>
      <c r="S138" s="468">
        <v>0</v>
      </c>
      <c r="T138" s="497"/>
    </row>
    <row r="139" spans="1:20" s="469" customFormat="1" ht="37.799999999999997">
      <c r="A139" s="502">
        <v>43231503</v>
      </c>
      <c r="B139" s="503" t="s">
        <v>1189</v>
      </c>
      <c r="C139" s="502">
        <v>4</v>
      </c>
      <c r="D139" s="502">
        <v>4</v>
      </c>
      <c r="E139" s="502">
        <v>1</v>
      </c>
      <c r="F139" s="502" t="s">
        <v>1035</v>
      </c>
      <c r="G139" s="502" t="s">
        <v>1048</v>
      </c>
      <c r="H139" s="502" t="s">
        <v>294</v>
      </c>
      <c r="I139" s="504">
        <v>30000000</v>
      </c>
      <c r="J139" s="504">
        <v>30000000</v>
      </c>
      <c r="K139" s="502">
        <v>0</v>
      </c>
      <c r="L139" s="502">
        <v>0</v>
      </c>
      <c r="M139" s="502" t="s">
        <v>1009</v>
      </c>
      <c r="N139" s="505" t="s">
        <v>1010</v>
      </c>
      <c r="O139" s="502" t="s">
        <v>1174</v>
      </c>
      <c r="P139" s="502">
        <v>3007294942</v>
      </c>
      <c r="Q139" s="468" t="s">
        <v>1175</v>
      </c>
      <c r="R139" s="468">
        <v>0</v>
      </c>
      <c r="S139" s="468">
        <v>0</v>
      </c>
      <c r="T139" s="497"/>
    </row>
    <row r="140" spans="1:20" s="469" customFormat="1" ht="14.4">
      <c r="A140" s="502">
        <v>43211502</v>
      </c>
      <c r="B140" s="503" t="s">
        <v>1190</v>
      </c>
      <c r="C140" s="502">
        <v>4</v>
      </c>
      <c r="D140" s="502">
        <v>4</v>
      </c>
      <c r="E140" s="502">
        <v>1</v>
      </c>
      <c r="F140" s="502" t="s">
        <v>1006</v>
      </c>
      <c r="G140" s="502" t="s">
        <v>1008</v>
      </c>
      <c r="H140" s="502">
        <v>0</v>
      </c>
      <c r="I140" s="504">
        <v>50000000</v>
      </c>
      <c r="J140" s="504">
        <v>50000000</v>
      </c>
      <c r="K140" s="502">
        <v>0</v>
      </c>
      <c r="L140" s="502">
        <v>0</v>
      </c>
      <c r="M140" s="502" t="s">
        <v>1009</v>
      </c>
      <c r="N140" s="505" t="s">
        <v>1010</v>
      </c>
      <c r="O140" s="502" t="s">
        <v>1174</v>
      </c>
      <c r="P140" s="502">
        <v>3007294942</v>
      </c>
      <c r="Q140" s="468" t="s">
        <v>1175</v>
      </c>
      <c r="R140" s="468">
        <v>0</v>
      </c>
      <c r="S140" s="468">
        <v>0</v>
      </c>
      <c r="T140" s="497"/>
    </row>
    <row r="141" spans="1:20" s="469" customFormat="1" ht="37.799999999999997">
      <c r="A141" s="502">
        <v>43231503</v>
      </c>
      <c r="B141" s="503" t="s">
        <v>1191</v>
      </c>
      <c r="C141" s="502">
        <v>4</v>
      </c>
      <c r="D141" s="502">
        <v>4</v>
      </c>
      <c r="E141" s="502">
        <v>1</v>
      </c>
      <c r="F141" s="502" t="s">
        <v>1035</v>
      </c>
      <c r="G141" s="502" t="s">
        <v>1048</v>
      </c>
      <c r="H141" s="502" t="s">
        <v>294</v>
      </c>
      <c r="I141" s="504">
        <v>4000000</v>
      </c>
      <c r="J141" s="504">
        <v>4000000</v>
      </c>
      <c r="K141" s="502">
        <v>0</v>
      </c>
      <c r="L141" s="502">
        <v>0</v>
      </c>
      <c r="M141" s="502" t="s">
        <v>1009</v>
      </c>
      <c r="N141" s="505" t="s">
        <v>1010</v>
      </c>
      <c r="O141" s="502" t="s">
        <v>1174</v>
      </c>
      <c r="P141" s="502">
        <v>3007294942</v>
      </c>
      <c r="Q141" s="468" t="s">
        <v>1175</v>
      </c>
      <c r="R141" s="468">
        <v>0</v>
      </c>
      <c r="S141" s="468">
        <v>0</v>
      </c>
      <c r="T141" s="497"/>
    </row>
    <row r="142" spans="1:20" s="469" customFormat="1" ht="25.2">
      <c r="A142" s="502">
        <v>43231503</v>
      </c>
      <c r="B142" s="503" t="s">
        <v>1192</v>
      </c>
      <c r="C142" s="502">
        <v>5</v>
      </c>
      <c r="D142" s="502">
        <v>5</v>
      </c>
      <c r="E142" s="502">
        <v>1</v>
      </c>
      <c r="F142" s="502" t="s">
        <v>1035</v>
      </c>
      <c r="G142" s="502" t="s">
        <v>1048</v>
      </c>
      <c r="H142" s="502" t="s">
        <v>294</v>
      </c>
      <c r="I142" s="504">
        <v>5500000</v>
      </c>
      <c r="J142" s="504">
        <v>5500000</v>
      </c>
      <c r="K142" s="502">
        <v>0</v>
      </c>
      <c r="L142" s="502">
        <v>0</v>
      </c>
      <c r="M142" s="502" t="s">
        <v>1009</v>
      </c>
      <c r="N142" s="505" t="s">
        <v>1010</v>
      </c>
      <c r="O142" s="502" t="s">
        <v>1174</v>
      </c>
      <c r="P142" s="502">
        <v>3007294942</v>
      </c>
      <c r="Q142" s="468" t="s">
        <v>1175</v>
      </c>
      <c r="R142" s="468">
        <v>0</v>
      </c>
      <c r="S142" s="468">
        <v>0</v>
      </c>
      <c r="T142" s="497"/>
    </row>
    <row r="143" spans="1:20" s="469" customFormat="1" ht="14.4">
      <c r="A143" s="502">
        <v>81112107</v>
      </c>
      <c r="B143" s="503" t="s">
        <v>1193</v>
      </c>
      <c r="C143" s="502">
        <v>6</v>
      </c>
      <c r="D143" s="502">
        <v>6</v>
      </c>
      <c r="E143" s="502">
        <v>1</v>
      </c>
      <c r="F143" s="502" t="s">
        <v>1035</v>
      </c>
      <c r="G143" s="502" t="s">
        <v>1048</v>
      </c>
      <c r="H143" s="502">
        <v>0</v>
      </c>
      <c r="I143" s="504">
        <v>1000000</v>
      </c>
      <c r="J143" s="504">
        <v>1000000</v>
      </c>
      <c r="K143" s="502">
        <v>0</v>
      </c>
      <c r="L143" s="502">
        <v>0</v>
      </c>
      <c r="M143" s="502" t="s">
        <v>1009</v>
      </c>
      <c r="N143" s="505" t="s">
        <v>1010</v>
      </c>
      <c r="O143" s="502" t="s">
        <v>1174</v>
      </c>
      <c r="P143" s="502">
        <v>3007294942</v>
      </c>
      <c r="Q143" s="468" t="s">
        <v>1175</v>
      </c>
      <c r="R143" s="468">
        <v>0</v>
      </c>
      <c r="S143" s="468">
        <v>0</v>
      </c>
      <c r="T143" s="497"/>
    </row>
    <row r="144" spans="1:20" s="469" customFormat="1" ht="25.2">
      <c r="A144" s="502">
        <v>43232804</v>
      </c>
      <c r="B144" s="503" t="s">
        <v>1194</v>
      </c>
      <c r="C144" s="502">
        <v>6</v>
      </c>
      <c r="D144" s="502">
        <v>6</v>
      </c>
      <c r="E144" s="502">
        <v>1</v>
      </c>
      <c r="F144" s="502" t="s">
        <v>1035</v>
      </c>
      <c r="G144" s="502" t="s">
        <v>1048</v>
      </c>
      <c r="H144" s="502">
        <v>0</v>
      </c>
      <c r="I144" s="504">
        <v>11000000</v>
      </c>
      <c r="J144" s="504">
        <v>11000000</v>
      </c>
      <c r="K144" s="502">
        <v>0</v>
      </c>
      <c r="L144" s="502">
        <v>0</v>
      </c>
      <c r="M144" s="502" t="s">
        <v>1009</v>
      </c>
      <c r="N144" s="505" t="s">
        <v>1010</v>
      </c>
      <c r="O144" s="502" t="s">
        <v>1174</v>
      </c>
      <c r="P144" s="502">
        <v>3007294942</v>
      </c>
      <c r="Q144" s="468" t="s">
        <v>1175</v>
      </c>
      <c r="R144" s="468">
        <v>0</v>
      </c>
      <c r="S144" s="468">
        <v>0</v>
      </c>
      <c r="T144" s="497"/>
    </row>
    <row r="145" spans="1:20" s="469" customFormat="1" ht="25.2">
      <c r="A145" s="502">
        <v>43222501</v>
      </c>
      <c r="B145" s="503" t="s">
        <v>1195</v>
      </c>
      <c r="C145" s="502">
        <v>8</v>
      </c>
      <c r="D145" s="502">
        <v>8</v>
      </c>
      <c r="E145" s="502">
        <v>1</v>
      </c>
      <c r="F145" s="502" t="s">
        <v>1035</v>
      </c>
      <c r="G145" s="502" t="s">
        <v>1048</v>
      </c>
      <c r="H145" s="502">
        <v>0</v>
      </c>
      <c r="I145" s="504">
        <v>30000000</v>
      </c>
      <c r="J145" s="504">
        <v>30000000</v>
      </c>
      <c r="K145" s="502">
        <v>0</v>
      </c>
      <c r="L145" s="502">
        <v>0</v>
      </c>
      <c r="M145" s="502" t="s">
        <v>1009</v>
      </c>
      <c r="N145" s="505" t="s">
        <v>1010</v>
      </c>
      <c r="O145" s="502" t="s">
        <v>1174</v>
      </c>
      <c r="P145" s="502">
        <v>3007294942</v>
      </c>
      <c r="Q145" s="468" t="s">
        <v>1175</v>
      </c>
      <c r="R145" s="468">
        <v>0</v>
      </c>
      <c r="S145" s="468">
        <v>0</v>
      </c>
      <c r="T145" s="497"/>
    </row>
    <row r="146" spans="1:20" s="469" customFormat="1" ht="88.2">
      <c r="A146" s="502">
        <v>80111607</v>
      </c>
      <c r="B146" s="503" t="s">
        <v>1196</v>
      </c>
      <c r="C146" s="502" t="s">
        <v>1006</v>
      </c>
      <c r="D146" s="502" t="s">
        <v>1006</v>
      </c>
      <c r="E146" s="502" t="s">
        <v>1016</v>
      </c>
      <c r="F146" s="502" t="s">
        <v>1006</v>
      </c>
      <c r="G146" s="502" t="s">
        <v>1008</v>
      </c>
      <c r="H146" s="502" t="s">
        <v>294</v>
      </c>
      <c r="I146" s="504">
        <v>45000000</v>
      </c>
      <c r="J146" s="504">
        <v>45000000</v>
      </c>
      <c r="K146" s="502" t="s">
        <v>294</v>
      </c>
      <c r="L146" s="502" t="s">
        <v>294</v>
      </c>
      <c r="M146" s="502" t="s">
        <v>1009</v>
      </c>
      <c r="N146" s="505" t="s">
        <v>1010</v>
      </c>
      <c r="O146" s="502" t="s">
        <v>1197</v>
      </c>
      <c r="P146" s="502" t="s">
        <v>1012</v>
      </c>
      <c r="Q146" s="468" t="s">
        <v>1198</v>
      </c>
      <c r="R146" s="468" t="s">
        <v>294</v>
      </c>
      <c r="S146" s="468" t="s">
        <v>294</v>
      </c>
      <c r="T146" s="497"/>
    </row>
    <row r="147" spans="1:20" s="469" customFormat="1" ht="75.599999999999994">
      <c r="A147" s="502">
        <v>80111607</v>
      </c>
      <c r="B147" s="503" t="s">
        <v>1199</v>
      </c>
      <c r="C147" s="502" t="s">
        <v>1006</v>
      </c>
      <c r="D147" s="502" t="s">
        <v>1006</v>
      </c>
      <c r="E147" s="502" t="s">
        <v>1016</v>
      </c>
      <c r="F147" s="502" t="s">
        <v>1006</v>
      </c>
      <c r="G147" s="502" t="s">
        <v>1008</v>
      </c>
      <c r="H147" s="502" t="s">
        <v>294</v>
      </c>
      <c r="I147" s="504">
        <v>58000000</v>
      </c>
      <c r="J147" s="504">
        <v>58000000</v>
      </c>
      <c r="K147" s="502" t="s">
        <v>294</v>
      </c>
      <c r="L147" s="502" t="s">
        <v>294</v>
      </c>
      <c r="M147" s="502" t="s">
        <v>1009</v>
      </c>
      <c r="N147" s="505" t="s">
        <v>1010</v>
      </c>
      <c r="O147" s="502" t="s">
        <v>1197</v>
      </c>
      <c r="P147" s="502" t="s">
        <v>1012</v>
      </c>
      <c r="Q147" s="468" t="s">
        <v>1198</v>
      </c>
      <c r="R147" s="468" t="s">
        <v>294</v>
      </c>
      <c r="S147" s="468" t="s">
        <v>294</v>
      </c>
      <c r="T147" s="497"/>
    </row>
    <row r="148" spans="1:20" s="469" customFormat="1" ht="75.599999999999994">
      <c r="A148" s="502">
        <v>80111607</v>
      </c>
      <c r="B148" s="503" t="s">
        <v>1200</v>
      </c>
      <c r="C148" s="502" t="s">
        <v>1006</v>
      </c>
      <c r="D148" s="502" t="s">
        <v>1006</v>
      </c>
      <c r="E148" s="502" t="s">
        <v>1016</v>
      </c>
      <c r="F148" s="502" t="s">
        <v>1006</v>
      </c>
      <c r="G148" s="502" t="s">
        <v>1008</v>
      </c>
      <c r="H148" s="502" t="s">
        <v>294</v>
      </c>
      <c r="I148" s="504">
        <v>45000000</v>
      </c>
      <c r="J148" s="504">
        <v>45000000</v>
      </c>
      <c r="K148" s="502" t="s">
        <v>294</v>
      </c>
      <c r="L148" s="502" t="s">
        <v>294</v>
      </c>
      <c r="M148" s="502" t="s">
        <v>1009</v>
      </c>
      <c r="N148" s="505" t="s">
        <v>1010</v>
      </c>
      <c r="O148" s="502" t="s">
        <v>1197</v>
      </c>
      <c r="P148" s="502" t="s">
        <v>1012</v>
      </c>
      <c r="Q148" s="468" t="s">
        <v>1198</v>
      </c>
      <c r="R148" s="468" t="s">
        <v>294</v>
      </c>
      <c r="S148" s="468" t="s">
        <v>294</v>
      </c>
      <c r="T148" s="497"/>
    </row>
    <row r="149" spans="1:20" s="469" customFormat="1" ht="75.599999999999994">
      <c r="A149" s="502">
        <v>80111607</v>
      </c>
      <c r="B149" s="503" t="s">
        <v>1200</v>
      </c>
      <c r="C149" s="502" t="s">
        <v>1006</v>
      </c>
      <c r="D149" s="502" t="s">
        <v>1006</v>
      </c>
      <c r="E149" s="502" t="s">
        <v>1016</v>
      </c>
      <c r="F149" s="502" t="s">
        <v>1006</v>
      </c>
      <c r="G149" s="502" t="s">
        <v>1008</v>
      </c>
      <c r="H149" s="502" t="s">
        <v>294</v>
      </c>
      <c r="I149" s="504">
        <v>45000000</v>
      </c>
      <c r="J149" s="504">
        <v>45000000</v>
      </c>
      <c r="K149" s="502" t="s">
        <v>294</v>
      </c>
      <c r="L149" s="502" t="s">
        <v>294</v>
      </c>
      <c r="M149" s="502" t="s">
        <v>1009</v>
      </c>
      <c r="N149" s="505" t="s">
        <v>1010</v>
      </c>
      <c r="O149" s="502" t="s">
        <v>1197</v>
      </c>
      <c r="P149" s="502" t="s">
        <v>1012</v>
      </c>
      <c r="Q149" s="468" t="s">
        <v>1198</v>
      </c>
      <c r="R149" s="468" t="s">
        <v>294</v>
      </c>
      <c r="S149" s="468" t="s">
        <v>294</v>
      </c>
      <c r="T149" s="497"/>
    </row>
    <row r="150" spans="1:20" s="469" customFormat="1" ht="37.799999999999997">
      <c r="A150" s="502">
        <v>80111607</v>
      </c>
      <c r="B150" s="503" t="s">
        <v>1201</v>
      </c>
      <c r="C150" s="502" t="s">
        <v>1006</v>
      </c>
      <c r="D150" s="502" t="s">
        <v>1006</v>
      </c>
      <c r="E150" s="502" t="s">
        <v>1016</v>
      </c>
      <c r="F150" s="502" t="s">
        <v>1006</v>
      </c>
      <c r="G150" s="502" t="s">
        <v>1008</v>
      </c>
      <c r="H150" s="502" t="s">
        <v>294</v>
      </c>
      <c r="I150" s="504">
        <v>40000000</v>
      </c>
      <c r="J150" s="504">
        <v>40000000</v>
      </c>
      <c r="K150" s="502" t="s">
        <v>294</v>
      </c>
      <c r="L150" s="502" t="s">
        <v>294</v>
      </c>
      <c r="M150" s="502" t="s">
        <v>1009</v>
      </c>
      <c r="N150" s="505" t="s">
        <v>1010</v>
      </c>
      <c r="O150" s="502" t="s">
        <v>1197</v>
      </c>
      <c r="P150" s="502" t="s">
        <v>1012</v>
      </c>
      <c r="Q150" s="468" t="s">
        <v>1198</v>
      </c>
      <c r="R150" s="468" t="s">
        <v>294</v>
      </c>
      <c r="S150" s="468" t="s">
        <v>294</v>
      </c>
      <c r="T150" s="497"/>
    </row>
    <row r="151" spans="1:20" s="469" customFormat="1" ht="75.599999999999994">
      <c r="A151" s="502">
        <v>80111607</v>
      </c>
      <c r="B151" s="503" t="s">
        <v>1202</v>
      </c>
      <c r="C151" s="502" t="s">
        <v>1006</v>
      </c>
      <c r="D151" s="502" t="s">
        <v>1006</v>
      </c>
      <c r="E151" s="502" t="s">
        <v>1016</v>
      </c>
      <c r="F151" s="502" t="s">
        <v>1006</v>
      </c>
      <c r="G151" s="502" t="s">
        <v>1008</v>
      </c>
      <c r="H151" s="502" t="s">
        <v>294</v>
      </c>
      <c r="I151" s="504">
        <v>42000000</v>
      </c>
      <c r="J151" s="504">
        <v>42000000</v>
      </c>
      <c r="K151" s="502" t="s">
        <v>294</v>
      </c>
      <c r="L151" s="502" t="s">
        <v>294</v>
      </c>
      <c r="M151" s="502" t="s">
        <v>1009</v>
      </c>
      <c r="N151" s="505" t="s">
        <v>1010</v>
      </c>
      <c r="O151" s="502" t="s">
        <v>1197</v>
      </c>
      <c r="P151" s="502" t="s">
        <v>1012</v>
      </c>
      <c r="Q151" s="468" t="s">
        <v>1198</v>
      </c>
      <c r="R151" s="468" t="s">
        <v>294</v>
      </c>
      <c r="S151" s="468" t="s">
        <v>294</v>
      </c>
      <c r="T151" s="497"/>
    </row>
    <row r="152" spans="1:20" s="469" customFormat="1" ht="75.599999999999994">
      <c r="A152" s="502">
        <v>80111607</v>
      </c>
      <c r="B152" s="503" t="s">
        <v>1203</v>
      </c>
      <c r="C152" s="502" t="s">
        <v>1006</v>
      </c>
      <c r="D152" s="502" t="s">
        <v>1006</v>
      </c>
      <c r="E152" s="502" t="s">
        <v>1016</v>
      </c>
      <c r="F152" s="502" t="s">
        <v>1006</v>
      </c>
      <c r="G152" s="502" t="s">
        <v>1008</v>
      </c>
      <c r="H152" s="502" t="s">
        <v>294</v>
      </c>
      <c r="I152" s="504">
        <v>42000000</v>
      </c>
      <c r="J152" s="504">
        <v>42000000</v>
      </c>
      <c r="K152" s="502" t="s">
        <v>294</v>
      </c>
      <c r="L152" s="502" t="s">
        <v>294</v>
      </c>
      <c r="M152" s="502" t="s">
        <v>1009</v>
      </c>
      <c r="N152" s="505" t="s">
        <v>1010</v>
      </c>
      <c r="O152" s="502" t="s">
        <v>1197</v>
      </c>
      <c r="P152" s="502" t="s">
        <v>1012</v>
      </c>
      <c r="Q152" s="468" t="s">
        <v>1198</v>
      </c>
      <c r="R152" s="468" t="s">
        <v>294</v>
      </c>
      <c r="S152" s="468" t="s">
        <v>294</v>
      </c>
      <c r="T152" s="497"/>
    </row>
    <row r="153" spans="1:20" s="469" customFormat="1" ht="50.4">
      <c r="A153" s="502">
        <v>80111607</v>
      </c>
      <c r="B153" s="503" t="s">
        <v>1204</v>
      </c>
      <c r="C153" s="502" t="s">
        <v>1006</v>
      </c>
      <c r="D153" s="502" t="s">
        <v>1006</v>
      </c>
      <c r="E153" s="502" t="s">
        <v>1016</v>
      </c>
      <c r="F153" s="502" t="s">
        <v>1006</v>
      </c>
      <c r="G153" s="502" t="s">
        <v>1008</v>
      </c>
      <c r="H153" s="502" t="s">
        <v>294</v>
      </c>
      <c r="I153" s="504">
        <v>50000000</v>
      </c>
      <c r="J153" s="504">
        <v>50000000</v>
      </c>
      <c r="K153" s="502" t="s">
        <v>294</v>
      </c>
      <c r="L153" s="502" t="s">
        <v>294</v>
      </c>
      <c r="M153" s="502" t="s">
        <v>1009</v>
      </c>
      <c r="N153" s="505" t="s">
        <v>1010</v>
      </c>
      <c r="O153" s="502" t="s">
        <v>1197</v>
      </c>
      <c r="P153" s="502" t="s">
        <v>1012</v>
      </c>
      <c r="Q153" s="468" t="s">
        <v>1198</v>
      </c>
      <c r="R153" s="468" t="s">
        <v>294</v>
      </c>
      <c r="S153" s="468" t="s">
        <v>294</v>
      </c>
      <c r="T153" s="497"/>
    </row>
    <row r="154" spans="1:20" s="469" customFormat="1" ht="50.4">
      <c r="A154" s="502">
        <v>80111607</v>
      </c>
      <c r="B154" s="503" t="s">
        <v>1205</v>
      </c>
      <c r="C154" s="502" t="s">
        <v>1006</v>
      </c>
      <c r="D154" s="502" t="s">
        <v>1006</v>
      </c>
      <c r="E154" s="502" t="s">
        <v>1016</v>
      </c>
      <c r="F154" s="502" t="s">
        <v>1006</v>
      </c>
      <c r="G154" s="502" t="s">
        <v>1008</v>
      </c>
      <c r="H154" s="502" t="s">
        <v>294</v>
      </c>
      <c r="I154" s="504">
        <v>50000000</v>
      </c>
      <c r="J154" s="504">
        <v>50000000</v>
      </c>
      <c r="K154" s="502" t="s">
        <v>294</v>
      </c>
      <c r="L154" s="502" t="s">
        <v>294</v>
      </c>
      <c r="M154" s="502" t="s">
        <v>1009</v>
      </c>
      <c r="N154" s="505" t="s">
        <v>1206</v>
      </c>
      <c r="O154" s="502" t="s">
        <v>1197</v>
      </c>
      <c r="P154" s="502" t="s">
        <v>1012</v>
      </c>
      <c r="Q154" s="468" t="s">
        <v>1198</v>
      </c>
      <c r="R154" s="468" t="s">
        <v>294</v>
      </c>
      <c r="S154" s="468" t="s">
        <v>294</v>
      </c>
      <c r="T154" s="497"/>
    </row>
    <row r="155" spans="1:20" s="469" customFormat="1" ht="50.4">
      <c r="A155" s="502">
        <v>80111607</v>
      </c>
      <c r="B155" s="503" t="s">
        <v>1205</v>
      </c>
      <c r="C155" s="502" t="s">
        <v>1006</v>
      </c>
      <c r="D155" s="502" t="s">
        <v>1006</v>
      </c>
      <c r="E155" s="502" t="s">
        <v>1016</v>
      </c>
      <c r="F155" s="502" t="s">
        <v>1006</v>
      </c>
      <c r="G155" s="502" t="s">
        <v>1008</v>
      </c>
      <c r="H155" s="502" t="s">
        <v>294</v>
      </c>
      <c r="I155" s="504">
        <v>50000000</v>
      </c>
      <c r="J155" s="504">
        <v>50000000</v>
      </c>
      <c r="K155" s="502" t="s">
        <v>294</v>
      </c>
      <c r="L155" s="502" t="s">
        <v>294</v>
      </c>
      <c r="M155" s="502" t="s">
        <v>1009</v>
      </c>
      <c r="N155" s="505" t="s">
        <v>1206</v>
      </c>
      <c r="O155" s="502" t="s">
        <v>1197</v>
      </c>
      <c r="P155" s="502" t="s">
        <v>1012</v>
      </c>
      <c r="Q155" s="468" t="s">
        <v>1198</v>
      </c>
      <c r="R155" s="468" t="s">
        <v>294</v>
      </c>
      <c r="S155" s="468" t="s">
        <v>294</v>
      </c>
      <c r="T155" s="497"/>
    </row>
    <row r="156" spans="1:20" s="469" customFormat="1" ht="50.4">
      <c r="A156" s="502">
        <v>80111607</v>
      </c>
      <c r="B156" s="503" t="s">
        <v>1205</v>
      </c>
      <c r="C156" s="502" t="s">
        <v>1006</v>
      </c>
      <c r="D156" s="502" t="s">
        <v>1006</v>
      </c>
      <c r="E156" s="502" t="s">
        <v>1016</v>
      </c>
      <c r="F156" s="502" t="s">
        <v>1006</v>
      </c>
      <c r="G156" s="502" t="s">
        <v>1008</v>
      </c>
      <c r="H156" s="502" t="s">
        <v>294</v>
      </c>
      <c r="I156" s="504">
        <v>50000000</v>
      </c>
      <c r="J156" s="504">
        <v>50000000</v>
      </c>
      <c r="K156" s="502" t="s">
        <v>294</v>
      </c>
      <c r="L156" s="502" t="s">
        <v>294</v>
      </c>
      <c r="M156" s="502" t="s">
        <v>1009</v>
      </c>
      <c r="N156" s="505" t="s">
        <v>1206</v>
      </c>
      <c r="O156" s="502" t="s">
        <v>1197</v>
      </c>
      <c r="P156" s="502" t="s">
        <v>1012</v>
      </c>
      <c r="Q156" s="468" t="s">
        <v>1198</v>
      </c>
      <c r="R156" s="468" t="s">
        <v>294</v>
      </c>
      <c r="S156" s="468" t="s">
        <v>294</v>
      </c>
      <c r="T156" s="497"/>
    </row>
    <row r="157" spans="1:20" s="469" customFormat="1" ht="75.599999999999994">
      <c r="A157" s="502">
        <v>80111607</v>
      </c>
      <c r="B157" s="503" t="s">
        <v>1207</v>
      </c>
      <c r="C157" s="502">
        <v>2</v>
      </c>
      <c r="D157" s="502">
        <v>2</v>
      </c>
      <c r="E157" s="502">
        <v>11</v>
      </c>
      <c r="F157" s="502">
        <v>1</v>
      </c>
      <c r="G157" s="502" t="s">
        <v>1008</v>
      </c>
      <c r="H157" s="502" t="s">
        <v>294</v>
      </c>
      <c r="I157" s="504">
        <v>42000000</v>
      </c>
      <c r="J157" s="504">
        <v>42000000</v>
      </c>
      <c r="K157" s="502" t="s">
        <v>294</v>
      </c>
      <c r="L157" s="502" t="s">
        <v>294</v>
      </c>
      <c r="M157" s="502" t="s">
        <v>1009</v>
      </c>
      <c r="N157" s="505" t="s">
        <v>1206</v>
      </c>
      <c r="O157" s="502" t="s">
        <v>1197</v>
      </c>
      <c r="P157" s="502" t="s">
        <v>1012</v>
      </c>
      <c r="Q157" s="468" t="s">
        <v>1198</v>
      </c>
      <c r="R157" s="468" t="s">
        <v>294</v>
      </c>
      <c r="S157" s="468" t="s">
        <v>294</v>
      </c>
      <c r="T157" s="497"/>
    </row>
    <row r="158" spans="1:20" s="469" customFormat="1" ht="37.799999999999997">
      <c r="A158" s="502">
        <v>80111607</v>
      </c>
      <c r="B158" s="503" t="s">
        <v>1208</v>
      </c>
      <c r="C158" s="502">
        <v>2</v>
      </c>
      <c r="D158" s="502">
        <v>2</v>
      </c>
      <c r="E158" s="502">
        <v>11</v>
      </c>
      <c r="F158" s="502">
        <v>1</v>
      </c>
      <c r="G158" s="502" t="s">
        <v>1008</v>
      </c>
      <c r="H158" s="502" t="s">
        <v>294</v>
      </c>
      <c r="I158" s="504">
        <v>42000000</v>
      </c>
      <c r="J158" s="504">
        <v>42000000</v>
      </c>
      <c r="K158" s="502" t="s">
        <v>294</v>
      </c>
      <c r="L158" s="502" t="s">
        <v>294</v>
      </c>
      <c r="M158" s="502" t="s">
        <v>1009</v>
      </c>
      <c r="N158" s="505" t="s">
        <v>1206</v>
      </c>
      <c r="O158" s="502" t="s">
        <v>1197</v>
      </c>
      <c r="P158" s="502" t="s">
        <v>1012</v>
      </c>
      <c r="Q158" s="468" t="s">
        <v>1198</v>
      </c>
      <c r="R158" s="468" t="s">
        <v>294</v>
      </c>
      <c r="S158" s="468" t="s">
        <v>294</v>
      </c>
      <c r="T158" s="497"/>
    </row>
    <row r="159" spans="1:20" s="469" customFormat="1" ht="50.4">
      <c r="A159" s="502">
        <v>80111607</v>
      </c>
      <c r="B159" s="503" t="s">
        <v>1209</v>
      </c>
      <c r="C159" s="502">
        <v>2</v>
      </c>
      <c r="D159" s="502">
        <v>2</v>
      </c>
      <c r="E159" s="502">
        <v>11</v>
      </c>
      <c r="F159" s="502">
        <v>1</v>
      </c>
      <c r="G159" s="502" t="s">
        <v>1008</v>
      </c>
      <c r="H159" s="502" t="s">
        <v>294</v>
      </c>
      <c r="I159" s="504">
        <v>42000000</v>
      </c>
      <c r="J159" s="504">
        <v>42000000</v>
      </c>
      <c r="K159" s="502" t="s">
        <v>294</v>
      </c>
      <c r="L159" s="502" t="s">
        <v>294</v>
      </c>
      <c r="M159" s="502" t="s">
        <v>1009</v>
      </c>
      <c r="N159" s="505" t="s">
        <v>1206</v>
      </c>
      <c r="O159" s="502" t="s">
        <v>1197</v>
      </c>
      <c r="P159" s="502" t="s">
        <v>1012</v>
      </c>
      <c r="Q159" s="468" t="s">
        <v>1198</v>
      </c>
      <c r="R159" s="468" t="s">
        <v>294</v>
      </c>
      <c r="S159" s="468" t="s">
        <v>294</v>
      </c>
      <c r="T159" s="497"/>
    </row>
    <row r="160" spans="1:20" s="469" customFormat="1" ht="50.4">
      <c r="A160" s="502">
        <v>80111607</v>
      </c>
      <c r="B160" s="503" t="s">
        <v>1210</v>
      </c>
      <c r="C160" s="502">
        <v>2</v>
      </c>
      <c r="D160" s="502">
        <v>2</v>
      </c>
      <c r="E160" s="502">
        <v>11</v>
      </c>
      <c r="F160" s="502">
        <v>1</v>
      </c>
      <c r="G160" s="502" t="s">
        <v>1008</v>
      </c>
      <c r="H160" s="502">
        <v>0</v>
      </c>
      <c r="I160" s="504">
        <v>42000000</v>
      </c>
      <c r="J160" s="504">
        <v>42000000</v>
      </c>
      <c r="K160" s="502" t="s">
        <v>294</v>
      </c>
      <c r="L160" s="502" t="s">
        <v>294</v>
      </c>
      <c r="M160" s="502" t="s">
        <v>1009</v>
      </c>
      <c r="N160" s="505" t="s">
        <v>1206</v>
      </c>
      <c r="O160" s="502" t="s">
        <v>1197</v>
      </c>
      <c r="P160" s="502" t="s">
        <v>1012</v>
      </c>
      <c r="Q160" s="468" t="s">
        <v>1198</v>
      </c>
      <c r="R160" s="468" t="s">
        <v>294</v>
      </c>
      <c r="S160" s="468" t="s">
        <v>294</v>
      </c>
      <c r="T160" s="497"/>
    </row>
    <row r="161" spans="1:20" s="469" customFormat="1" ht="50.4">
      <c r="A161" s="502">
        <v>80111607</v>
      </c>
      <c r="B161" s="503" t="s">
        <v>1211</v>
      </c>
      <c r="C161" s="502">
        <v>2</v>
      </c>
      <c r="D161" s="502">
        <v>2</v>
      </c>
      <c r="E161" s="502">
        <v>11</v>
      </c>
      <c r="F161" s="502">
        <v>1</v>
      </c>
      <c r="G161" s="502" t="s">
        <v>1008</v>
      </c>
      <c r="H161" s="502">
        <v>0</v>
      </c>
      <c r="I161" s="504">
        <v>250000000</v>
      </c>
      <c r="J161" s="504">
        <v>250000000</v>
      </c>
      <c r="K161" s="502" t="s">
        <v>294</v>
      </c>
      <c r="L161" s="502" t="s">
        <v>294</v>
      </c>
      <c r="M161" s="502" t="s">
        <v>1009</v>
      </c>
      <c r="N161" s="505" t="s">
        <v>1206</v>
      </c>
      <c r="O161" s="502" t="s">
        <v>1197</v>
      </c>
      <c r="P161" s="502" t="s">
        <v>1012</v>
      </c>
      <c r="Q161" s="468" t="s">
        <v>1198</v>
      </c>
      <c r="R161" s="468" t="s">
        <v>294</v>
      </c>
      <c r="S161" s="468" t="s">
        <v>294</v>
      </c>
      <c r="T161" s="497"/>
    </row>
    <row r="162" spans="1:20" s="469" customFormat="1" ht="14.4">
      <c r="A162" s="497"/>
      <c r="B162" s="500"/>
      <c r="C162" s="497"/>
      <c r="D162" s="497"/>
      <c r="E162" s="497"/>
      <c r="F162" s="497"/>
      <c r="G162" s="497"/>
      <c r="H162" s="497"/>
      <c r="I162" s="501"/>
      <c r="J162" s="501"/>
      <c r="K162" s="497"/>
      <c r="L162" s="497"/>
      <c r="M162" s="497"/>
      <c r="N162" s="497"/>
      <c r="O162" s="497"/>
      <c r="P162" s="497"/>
      <c r="Q162" s="497"/>
      <c r="R162" s="497"/>
      <c r="S162" s="497"/>
      <c r="T162" s="497"/>
    </row>
  </sheetData>
  <autoFilter ref="A4:S144" xr:uid="{00000000-0001-0000-0200-000000000000}"/>
  <mergeCells count="1">
    <mergeCell ref="A1:P3"/>
  </mergeCells>
  <hyperlinks>
    <hyperlink ref="Q6" r:id="rId1" xr:uid="{B351DD5C-87DA-4BA1-9A90-D11659F010D5}"/>
    <hyperlink ref="Q7" r:id="rId2" xr:uid="{647175C0-3DD5-4302-94CF-7236532EB4E3}"/>
    <hyperlink ref="Q8" r:id="rId3" xr:uid="{572D87F8-90F3-4057-8903-CFF6E046C212}"/>
    <hyperlink ref="Q9" r:id="rId4" xr:uid="{930C390F-52ED-4CF7-A6C7-D14C7B018F3E}"/>
    <hyperlink ref="Q20" r:id="rId5" xr:uid="{1AF27DF0-7BFF-4F0A-8CAD-584C0242A4C6}"/>
    <hyperlink ref="Q65" r:id="rId6" xr:uid="{6DA69BD2-AA0B-4655-983D-D1203C5311A6}"/>
    <hyperlink ref="Q79" r:id="rId7" xr:uid="{6E50188C-81B2-4A6B-A071-891CD3FB6185}"/>
    <hyperlink ref="Q80" r:id="rId8" xr:uid="{3039E564-A9D7-452D-94EA-6E558DFE0377}"/>
    <hyperlink ref="Q81" r:id="rId9" xr:uid="{4998C417-5998-44AD-A69C-D06FE8F6AF93}"/>
    <hyperlink ref="Q82" r:id="rId10" xr:uid="{9DFB0073-B8D1-42B1-9991-B54A5E6F5795}"/>
    <hyperlink ref="Q83" r:id="rId11" xr:uid="{5A395504-2A39-4CAF-ABA7-D4CE04A90184}"/>
    <hyperlink ref="Q84" r:id="rId12" xr:uid="{6B799715-731E-494A-BA01-3E09DF06C99F}"/>
    <hyperlink ref="Q85" r:id="rId13" xr:uid="{A04BBA91-5B31-4442-8BED-81504647A6D9}"/>
    <hyperlink ref="Q86" r:id="rId14" xr:uid="{21E0C765-4B66-4977-B613-DA302571D383}"/>
    <hyperlink ref="Q89" r:id="rId15" xr:uid="{6B8AEEBB-D659-477A-914C-4591D16D80B7}"/>
    <hyperlink ref="Q88" r:id="rId16" xr:uid="{2BDE278B-AD1E-4B11-A63C-99FEE8F12A9C}"/>
    <hyperlink ref="Q90" r:id="rId17" xr:uid="{BC5D4B9A-4890-49FE-B7A2-96DA9AE86F47}"/>
    <hyperlink ref="Q87" r:id="rId18" xr:uid="{8A3644C7-9B65-4E0C-B3FF-71FE144B1F3C}"/>
    <hyperlink ref="Q91" r:id="rId19" xr:uid="{223643F0-5DD7-406C-BE22-339C71849C64}"/>
    <hyperlink ref="Q92" r:id="rId20" xr:uid="{F46B1509-7614-482E-BA12-E21729622E21}"/>
    <hyperlink ref="Q93" r:id="rId21" xr:uid="{F7211665-EDD8-4F50-A32E-90CD446D090F}"/>
    <hyperlink ref="Q94" r:id="rId22" xr:uid="{15DE98FE-3DE6-4946-BA1A-8181E3B270D4}"/>
    <hyperlink ref="Q97" r:id="rId23" xr:uid="{1DC63106-5129-470F-AABB-E791CFE3BF21}"/>
    <hyperlink ref="Q98" r:id="rId24" xr:uid="{899779F0-BA38-4E7D-9E64-8DDC8D636444}"/>
    <hyperlink ref="Q99" r:id="rId25" xr:uid="{EF96DD3E-8C87-4A98-B3BF-A97C9B7B267B}"/>
    <hyperlink ref="Q100" r:id="rId26" xr:uid="{8D27126D-F4B3-4BE7-89C0-2B0DD352E8BF}"/>
    <hyperlink ref="Q101" r:id="rId27" xr:uid="{1C573F9C-BA43-4341-98CC-91C288AD9CAA}"/>
    <hyperlink ref="Q102" r:id="rId28" xr:uid="{7D93C61B-790C-400A-9F5B-4186E21095EC}"/>
    <hyperlink ref="Q103" r:id="rId29" xr:uid="{B28CFB8B-67C0-4808-8658-6CCC35AA6E5C}"/>
    <hyperlink ref="Q104" r:id="rId30" xr:uid="{B121BA2F-1195-4BAA-A86E-0770C89A7B5A}"/>
    <hyperlink ref="Q105" r:id="rId31" xr:uid="{7FD62089-F571-4195-9B6A-67469DAA8523}"/>
    <hyperlink ref="Q106" r:id="rId32" xr:uid="{30C220F9-C4F5-40B4-BCBA-C1667EC500B8}"/>
    <hyperlink ref="Q107" r:id="rId33" xr:uid="{AE1EC60C-0E2B-4564-BF94-A1ED409DB81A}"/>
    <hyperlink ref="Q108" r:id="rId34" xr:uid="{AD6720FA-383C-49CB-8782-7DDC364223E3}"/>
    <hyperlink ref="Q109" r:id="rId35" xr:uid="{B036055F-6FF8-487A-990C-2AF3DCEC2957}"/>
    <hyperlink ref="Q110" r:id="rId36" xr:uid="{6B7C478A-F968-4A84-BE32-F7BA6393F320}"/>
    <hyperlink ref="Q111" r:id="rId37" xr:uid="{EE6525E3-3207-4959-91CE-8C3D61E9EE64}"/>
    <hyperlink ref="Q112" r:id="rId38" xr:uid="{A4BBD012-6E9B-4400-B9C9-31EA1FFEA879}"/>
    <hyperlink ref="Q116" r:id="rId39" xr:uid="{288D0142-E994-4CAE-A596-558852094358}"/>
    <hyperlink ref="Q117" r:id="rId40" xr:uid="{A7ACB2B0-C7AF-4EF0-9E2F-C58FD837CE87}"/>
    <hyperlink ref="Q118" r:id="rId41" xr:uid="{51684153-FF8F-4A7F-9B70-357554002659}"/>
    <hyperlink ref="Q119" r:id="rId42" xr:uid="{B58CF6FA-B021-4562-AAEC-46C1B5AA3116}"/>
    <hyperlink ref="Q125" r:id="rId43" xr:uid="{CABCF1E0-407F-457B-A2B6-5277AA5922B8}"/>
    <hyperlink ref="Q146" r:id="rId44" xr:uid="{003A2FA1-1086-4714-80D8-50A41222CA8D}"/>
    <hyperlink ref="Q147" r:id="rId45" xr:uid="{35908C77-448F-4690-A4DC-48BD5FD4110E}"/>
    <hyperlink ref="Q148" r:id="rId46" xr:uid="{4F343762-201F-4DCD-AE04-3FA6B7C33904}"/>
    <hyperlink ref="Q149" r:id="rId47" xr:uid="{5ACE2F57-EA65-4173-97F5-7AA3A5068845}"/>
    <hyperlink ref="Q150" r:id="rId48" xr:uid="{A800D065-57EE-41B9-A165-5CEEEA532297}"/>
    <hyperlink ref="Q151" r:id="rId49" xr:uid="{11C68445-4A56-4B67-9550-CE442609FBB7}"/>
    <hyperlink ref="Q152" r:id="rId50" xr:uid="{5EADCB94-62BB-4E7A-A96A-60F0CC30960A}"/>
    <hyperlink ref="Q153" r:id="rId51" xr:uid="{1985FE9C-9842-4379-A04A-3AF874B59A7F}"/>
    <hyperlink ref="Q154" r:id="rId52" xr:uid="{09BA6A71-54A9-4064-A593-1E44E6264B03}"/>
    <hyperlink ref="Q156" r:id="rId53" xr:uid="{A16FA75B-AEF8-4561-8757-D25C7C96A126}"/>
    <hyperlink ref="Q157" r:id="rId54" xr:uid="{03EE8900-551E-433C-9786-DD76F1EACB2A}"/>
    <hyperlink ref="Q158" r:id="rId55" xr:uid="{D6445959-74E8-4520-868A-2F4E868855C1}"/>
    <hyperlink ref="Q159" r:id="rId56" xr:uid="{F07851B4-2BA9-4378-A3D3-08E5C7A42E0C}"/>
    <hyperlink ref="Q160" r:id="rId57" xr:uid="{5009EE47-E110-485C-9848-B9F4748CB6CB}"/>
    <hyperlink ref="Q161" r:id="rId58" xr:uid="{87D2744E-46DC-4C99-A7D4-8191FB41B7B9}"/>
    <hyperlink ref="Q155" r:id="rId59" xr:uid="{18E12E35-BD86-458D-B8FF-6DDE428CC999}"/>
    <hyperlink ref="Q95:Q96" r:id="rId60" display="wnoguera@transitodelatlantico.gov.co" xr:uid="{1059D8A8-C89F-4316-AC4D-F30B28496371}"/>
    <hyperlink ref="Q123" r:id="rId61" xr:uid="{0A56F4DE-DE73-441C-A7C3-12359AB56D60}"/>
    <hyperlink ref="Q124" r:id="rId62" xr:uid="{122E6D7A-549C-4B90-8997-D8EE2B379B63}"/>
    <hyperlink ref="Q113" r:id="rId63" xr:uid="{B953BB2F-1B11-409E-AE08-CEE47864358B}"/>
    <hyperlink ref="Q114" r:id="rId64" xr:uid="{E98948BE-B540-468E-B2B0-8360DF686C07}"/>
    <hyperlink ref="Q115" r:id="rId65" xr:uid="{4B4AE23E-D49A-46CD-93CD-C3AFF29C69EC}"/>
    <hyperlink ref="Q126" r:id="rId66" xr:uid="{EFFCE858-7F6F-4639-B65D-5BEF13CB5BBD}"/>
    <hyperlink ref="Q127" r:id="rId67" xr:uid="{03D7A0CD-B2DC-4BCD-A2FD-DB2210843713}"/>
    <hyperlink ref="Q128" r:id="rId68" xr:uid="{A4D48AF2-E336-41E7-BDF9-49FA0B7F9E82}"/>
    <hyperlink ref="Q129" r:id="rId69" xr:uid="{593510F9-2D07-4FF2-8BF8-836D221B8225}"/>
    <hyperlink ref="Q130" r:id="rId70" xr:uid="{93260017-5311-4678-8722-94332A2A1B81}"/>
    <hyperlink ref="Q131" r:id="rId71" xr:uid="{18C28487-CD8A-40AA-B39E-6716BEC3645C}"/>
    <hyperlink ref="Q132" r:id="rId72" xr:uid="{0D1374DC-7EA2-463C-99E3-035B6F7858BF}"/>
    <hyperlink ref="Q133" r:id="rId73" xr:uid="{90BC63F2-5D6C-433F-8FA1-E4DD462A8245}"/>
    <hyperlink ref="Q134" r:id="rId74" xr:uid="{3DD801A6-4BBD-4843-AFC4-E3F30114E7D4}"/>
    <hyperlink ref="Q135" r:id="rId75" xr:uid="{8A5886DD-C01D-4670-BE80-7E0A1C8D9947}"/>
    <hyperlink ref="Q136" r:id="rId76" xr:uid="{940185BA-2775-4D99-8936-2300A92D0055}"/>
    <hyperlink ref="Q137" r:id="rId77" xr:uid="{DD2AD1FC-42B7-4F00-82C2-2DC11B0E1658}"/>
    <hyperlink ref="Q138" r:id="rId78" xr:uid="{6E9DCFDA-4564-49FE-ABB7-0096B6B71261}"/>
    <hyperlink ref="Q139" r:id="rId79" xr:uid="{B02889D6-03CB-4321-89D3-EB9B0F04D393}"/>
    <hyperlink ref="Q140" r:id="rId80" xr:uid="{DD7B8EAD-F232-4A04-9134-528E996A4C33}"/>
    <hyperlink ref="Q141" r:id="rId81" xr:uid="{9AF57BFC-7EA3-4BEF-8D1E-579274E631FD}"/>
    <hyperlink ref="Q142" r:id="rId82" xr:uid="{5EF613CA-DDA0-4915-8621-2B9C222DF306}"/>
    <hyperlink ref="Q143" r:id="rId83" xr:uid="{ACC0FB21-3962-4C9A-ACFD-F1F28151508E}"/>
    <hyperlink ref="Q144" r:id="rId84" xr:uid="{94486750-B633-497E-88BC-6ECC2A0AA0D9}"/>
    <hyperlink ref="Q145" r:id="rId85" xr:uid="{AE2AE3FE-CAE4-424B-A06F-CF46D03657D0}"/>
    <hyperlink ref="Q120" r:id="rId86" xr:uid="{84A57940-D800-4AAC-BFC0-0265E024E0FA}"/>
    <hyperlink ref="Q121" r:id="rId87" xr:uid="{94B3C27A-D701-4671-80BB-D1603405ADD6}"/>
    <hyperlink ref="Q122" r:id="rId88" xr:uid="{6E4EA65E-8C37-42D4-A920-8828971B978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K19"/>
  <sheetViews>
    <sheetView showGridLines="0" topLeftCell="A15" zoomScale="70" zoomScaleNormal="70" workbookViewId="0">
      <selection activeCell="D14" sqref="D14:D19"/>
    </sheetView>
  </sheetViews>
  <sheetFormatPr baseColWidth="10" defaultColWidth="11.44140625" defaultRowHeight="14.4"/>
  <cols>
    <col min="1" max="2" width="19.44140625" style="471" customWidth="1"/>
    <col min="3" max="3" width="30.6640625" style="471" customWidth="1"/>
    <col min="4" max="4" width="33.44140625" style="471" customWidth="1"/>
    <col min="5" max="7" width="19.44140625" style="471" customWidth="1"/>
    <col min="8" max="8" width="19.109375" style="471" customWidth="1"/>
    <col min="9" max="9" width="19.44140625" style="471" customWidth="1"/>
    <col min="10" max="10" width="18.5546875" style="471" customWidth="1"/>
    <col min="11" max="13" width="19.44140625" style="471" customWidth="1"/>
    <col min="14" max="14" width="17.77734375" style="471" customWidth="1"/>
    <col min="15" max="15" width="18.33203125" style="471" customWidth="1"/>
    <col min="16" max="16" width="18.109375" style="471" customWidth="1"/>
    <col min="17" max="17" width="17.6640625" style="471" customWidth="1"/>
    <col min="18" max="19" width="16.6640625" style="471" customWidth="1"/>
    <col min="20" max="20" width="16.6640625" style="478" customWidth="1"/>
    <col min="21" max="23" width="16.6640625" style="471" customWidth="1"/>
    <col min="24" max="24" width="16.6640625" style="478" customWidth="1"/>
    <col min="25" max="27" width="16.6640625" style="471" customWidth="1"/>
    <col min="28" max="28" width="16.6640625" style="478" customWidth="1"/>
    <col min="29" max="31" width="16.6640625" style="471" customWidth="1"/>
    <col min="32" max="32" width="16.6640625" style="478" customWidth="1"/>
    <col min="33" max="33" width="16.6640625" style="471" customWidth="1"/>
    <col min="34" max="34" width="18.5546875" style="471" customWidth="1"/>
    <col min="35" max="16384" width="11.44140625" style="471"/>
  </cols>
  <sheetData>
    <row r="1" spans="1:37" s="469" customFormat="1" ht="20.100000000000001" customHeight="1">
      <c r="A1" s="509"/>
      <c r="B1" s="509"/>
      <c r="C1" s="509"/>
      <c r="D1" s="510" t="s">
        <v>110</v>
      </c>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1" t="str">
        <f>[2]Indice!M1</f>
        <v>Código: OAP-F09</v>
      </c>
      <c r="AG1" s="511"/>
      <c r="AH1" s="511"/>
    </row>
    <row r="2" spans="1:37" s="469" customFormat="1" ht="20.100000000000001" customHeight="1">
      <c r="A2" s="509"/>
      <c r="B2" s="509"/>
      <c r="C2" s="509"/>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1" t="s">
        <v>417</v>
      </c>
      <c r="AG2" s="511"/>
      <c r="AH2" s="511"/>
    </row>
    <row r="3" spans="1:37" s="469" customFormat="1" ht="20.100000000000001" customHeight="1">
      <c r="A3" s="509"/>
      <c r="B3" s="509"/>
      <c r="C3" s="509"/>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1" t="s">
        <v>401</v>
      </c>
      <c r="AG3" s="511"/>
      <c r="AH3" s="511"/>
    </row>
    <row r="4" spans="1:37" s="469" customFormat="1" ht="20.100000000000001" customHeight="1">
      <c r="A4" s="509"/>
      <c r="B4" s="509"/>
      <c r="C4" s="509"/>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1" t="s">
        <v>109</v>
      </c>
      <c r="AG4" s="511"/>
      <c r="AH4" s="511"/>
    </row>
    <row r="5" spans="1:37" s="513" customFormat="1" ht="32.25" customHeight="1">
      <c r="A5" s="512" t="s">
        <v>134</v>
      </c>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469"/>
      <c r="AJ5" s="469"/>
      <c r="AK5" s="469"/>
    </row>
    <row r="6" spans="1:37" s="513" customFormat="1" ht="31.8" customHeight="1">
      <c r="A6" s="512"/>
      <c r="B6" s="512"/>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469"/>
      <c r="AJ6" s="469"/>
      <c r="AK6" s="469"/>
    </row>
    <row r="7" spans="1:37" s="513" customFormat="1" ht="31.8" customHeight="1">
      <c r="A7" s="512"/>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469"/>
      <c r="AJ7" s="469"/>
      <c r="AK7" s="469"/>
    </row>
    <row r="8" spans="1:37" s="515" customFormat="1" ht="16.5" customHeight="1">
      <c r="A8" s="514" t="s">
        <v>0</v>
      </c>
      <c r="B8" s="514"/>
      <c r="C8" s="514"/>
      <c r="D8" s="514"/>
      <c r="E8" s="514"/>
      <c r="F8" s="514" t="s">
        <v>39</v>
      </c>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row>
    <row r="9" spans="1:37" s="515" customFormat="1" ht="20.25" customHeight="1">
      <c r="A9" s="516" t="s">
        <v>289</v>
      </c>
      <c r="B9" s="516"/>
      <c r="C9" s="516" t="s">
        <v>290</v>
      </c>
      <c r="D9" s="516"/>
      <c r="E9" s="516"/>
      <c r="F9" s="517" t="s">
        <v>38</v>
      </c>
      <c r="G9" s="516">
        <v>2025</v>
      </c>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row>
    <row r="10" spans="1:37" s="520" customFormat="1" ht="15" customHeight="1">
      <c r="A10" s="518" t="s">
        <v>288</v>
      </c>
      <c r="B10" s="518" t="s">
        <v>287</v>
      </c>
      <c r="C10" s="518" t="s">
        <v>286</v>
      </c>
      <c r="D10" s="518" t="s">
        <v>285</v>
      </c>
      <c r="E10" s="518" t="s">
        <v>2</v>
      </c>
      <c r="F10" s="519" t="s">
        <v>67</v>
      </c>
      <c r="G10" s="519"/>
      <c r="H10" s="519"/>
      <c r="I10" s="519"/>
      <c r="J10" s="519"/>
      <c r="K10" s="519"/>
      <c r="L10" s="519"/>
      <c r="M10" s="519"/>
      <c r="N10" s="519"/>
      <c r="O10" s="519"/>
      <c r="P10" s="519"/>
      <c r="Q10" s="519"/>
      <c r="R10" s="518" t="s">
        <v>66</v>
      </c>
      <c r="S10" s="518"/>
      <c r="T10" s="518"/>
      <c r="U10" s="518"/>
      <c r="V10" s="518"/>
      <c r="W10" s="518"/>
      <c r="X10" s="518"/>
      <c r="Y10" s="518"/>
      <c r="Z10" s="518"/>
      <c r="AA10" s="518"/>
      <c r="AB10" s="518"/>
      <c r="AC10" s="518"/>
      <c r="AD10" s="518"/>
      <c r="AE10" s="518"/>
      <c r="AF10" s="518"/>
      <c r="AG10" s="518"/>
      <c r="AH10" s="518" t="s">
        <v>14</v>
      </c>
    </row>
    <row r="11" spans="1:37" s="520" customFormat="1" ht="15" customHeight="1">
      <c r="A11" s="518"/>
      <c r="B11" s="518"/>
      <c r="C11" s="518"/>
      <c r="D11" s="518"/>
      <c r="E11" s="518"/>
      <c r="F11" s="519"/>
      <c r="G11" s="519"/>
      <c r="H11" s="519"/>
      <c r="I11" s="519"/>
      <c r="J11" s="519"/>
      <c r="K11" s="519"/>
      <c r="L11" s="519"/>
      <c r="M11" s="519"/>
      <c r="N11" s="519"/>
      <c r="O11" s="519"/>
      <c r="P11" s="519"/>
      <c r="Q11" s="519"/>
      <c r="R11" s="518" t="s">
        <v>15</v>
      </c>
      <c r="S11" s="518"/>
      <c r="T11" s="518"/>
      <c r="U11" s="518"/>
      <c r="V11" s="518" t="s">
        <v>16</v>
      </c>
      <c r="W11" s="518"/>
      <c r="X11" s="518"/>
      <c r="Y11" s="518"/>
      <c r="Z11" s="518" t="s">
        <v>17</v>
      </c>
      <c r="AA11" s="518"/>
      <c r="AB11" s="518"/>
      <c r="AC11" s="518"/>
      <c r="AD11" s="518" t="s">
        <v>18</v>
      </c>
      <c r="AE11" s="518"/>
      <c r="AF11" s="518"/>
      <c r="AG11" s="518"/>
      <c r="AH11" s="518"/>
    </row>
    <row r="12" spans="1:37" s="520" customFormat="1" ht="46.8">
      <c r="A12" s="518"/>
      <c r="B12" s="518"/>
      <c r="C12" s="518"/>
      <c r="D12" s="518"/>
      <c r="E12" s="518"/>
      <c r="F12" s="521" t="s">
        <v>3</v>
      </c>
      <c r="G12" s="521" t="s">
        <v>4</v>
      </c>
      <c r="H12" s="521" t="s">
        <v>5</v>
      </c>
      <c r="I12" s="521" t="s">
        <v>62</v>
      </c>
      <c r="J12" s="521" t="s">
        <v>60</v>
      </c>
      <c r="K12" s="521" t="s">
        <v>6</v>
      </c>
      <c r="L12" s="521" t="s">
        <v>7</v>
      </c>
      <c r="M12" s="521" t="s">
        <v>8</v>
      </c>
      <c r="N12" s="521" t="s">
        <v>9</v>
      </c>
      <c r="O12" s="521" t="s">
        <v>10</v>
      </c>
      <c r="P12" s="521" t="s">
        <v>11</v>
      </c>
      <c r="Q12" s="521" t="s">
        <v>12</v>
      </c>
      <c r="R12" s="522" t="s">
        <v>19</v>
      </c>
      <c r="S12" s="522" t="s">
        <v>20</v>
      </c>
      <c r="T12" s="523" t="s">
        <v>21</v>
      </c>
      <c r="U12" s="522" t="s">
        <v>13</v>
      </c>
      <c r="V12" s="522" t="s">
        <v>40</v>
      </c>
      <c r="W12" s="522" t="s">
        <v>41</v>
      </c>
      <c r="X12" s="523" t="s">
        <v>42</v>
      </c>
      <c r="Y12" s="522" t="s">
        <v>68</v>
      </c>
      <c r="Z12" s="522" t="s">
        <v>43</v>
      </c>
      <c r="AA12" s="522" t="s">
        <v>44</v>
      </c>
      <c r="AB12" s="523" t="s">
        <v>45</v>
      </c>
      <c r="AC12" s="522" t="s">
        <v>70</v>
      </c>
      <c r="AD12" s="522" t="s">
        <v>46</v>
      </c>
      <c r="AE12" s="522" t="s">
        <v>47</v>
      </c>
      <c r="AF12" s="523" t="s">
        <v>48</v>
      </c>
      <c r="AG12" s="522" t="s">
        <v>71</v>
      </c>
      <c r="AH12" s="518"/>
    </row>
    <row r="13" spans="1:37" s="520" customFormat="1" ht="97.95" customHeight="1">
      <c r="A13" s="524" t="s">
        <v>582</v>
      </c>
      <c r="B13" s="525" t="s">
        <v>53</v>
      </c>
      <c r="C13" s="525" t="s">
        <v>49</v>
      </c>
      <c r="D13" s="525" t="s">
        <v>51</v>
      </c>
      <c r="E13" s="525" t="s">
        <v>52</v>
      </c>
      <c r="F13" s="525" t="s">
        <v>58</v>
      </c>
      <c r="G13" s="525" t="s">
        <v>133</v>
      </c>
      <c r="H13" s="525" t="s">
        <v>59</v>
      </c>
      <c r="I13" s="525" t="s">
        <v>63</v>
      </c>
      <c r="J13" s="525" t="s">
        <v>61</v>
      </c>
      <c r="K13" s="525" t="s">
        <v>65</v>
      </c>
      <c r="L13" s="525" t="s">
        <v>64</v>
      </c>
      <c r="M13" s="525" t="s">
        <v>22</v>
      </c>
      <c r="N13" s="525" t="s">
        <v>23</v>
      </c>
      <c r="O13" s="525" t="s">
        <v>24</v>
      </c>
      <c r="P13" s="525" t="s">
        <v>25</v>
      </c>
      <c r="Q13" s="525" t="s">
        <v>26</v>
      </c>
      <c r="R13" s="525" t="s">
        <v>28</v>
      </c>
      <c r="S13" s="525" t="s">
        <v>29</v>
      </c>
      <c r="T13" s="526" t="s">
        <v>30</v>
      </c>
      <c r="U13" s="525" t="s">
        <v>27</v>
      </c>
      <c r="V13" s="525" t="s">
        <v>31</v>
      </c>
      <c r="W13" s="525" t="s">
        <v>32</v>
      </c>
      <c r="X13" s="526" t="s">
        <v>30</v>
      </c>
      <c r="Y13" s="525" t="s">
        <v>69</v>
      </c>
      <c r="Z13" s="525" t="s">
        <v>33</v>
      </c>
      <c r="AA13" s="525" t="s">
        <v>34</v>
      </c>
      <c r="AB13" s="526" t="s">
        <v>30</v>
      </c>
      <c r="AC13" s="525" t="s">
        <v>73</v>
      </c>
      <c r="AD13" s="525" t="s">
        <v>35</v>
      </c>
      <c r="AE13" s="525" t="s">
        <v>36</v>
      </c>
      <c r="AF13" s="526" t="s">
        <v>30</v>
      </c>
      <c r="AG13" s="525" t="s">
        <v>72</v>
      </c>
      <c r="AH13" s="525" t="s">
        <v>74</v>
      </c>
    </row>
    <row r="14" spans="1:37" ht="97.95" customHeight="1">
      <c r="A14" s="524" t="s">
        <v>582</v>
      </c>
      <c r="B14" s="527" t="s">
        <v>742</v>
      </c>
      <c r="C14" s="527" t="s">
        <v>743</v>
      </c>
      <c r="D14" s="528" t="s">
        <v>1240</v>
      </c>
      <c r="E14" s="528" t="s">
        <v>88</v>
      </c>
      <c r="F14" s="528" t="s">
        <v>115</v>
      </c>
      <c r="G14" s="528" t="s">
        <v>126</v>
      </c>
      <c r="H14" s="528" t="s">
        <v>126</v>
      </c>
      <c r="I14" s="528" t="s">
        <v>744</v>
      </c>
      <c r="J14" s="528" t="s">
        <v>89</v>
      </c>
      <c r="K14" s="528" t="s">
        <v>745</v>
      </c>
      <c r="L14" s="528" t="s">
        <v>1212</v>
      </c>
      <c r="M14" s="528">
        <v>3</v>
      </c>
      <c r="N14" s="528" t="s">
        <v>1213</v>
      </c>
      <c r="O14" s="528" t="s">
        <v>746</v>
      </c>
      <c r="P14" s="529">
        <v>45689</v>
      </c>
      <c r="Q14" s="528" t="s">
        <v>1214</v>
      </c>
      <c r="R14" s="530">
        <v>1</v>
      </c>
      <c r="S14" s="531"/>
      <c r="T14" s="532">
        <f>S14/R14</f>
        <v>0</v>
      </c>
      <c r="U14" s="531" t="s">
        <v>1215</v>
      </c>
      <c r="V14" s="533">
        <v>1</v>
      </c>
      <c r="W14" s="534"/>
      <c r="X14" s="535">
        <f t="shared" ref="X14:X19" si="0">W14/V14</f>
        <v>0</v>
      </c>
      <c r="Y14" s="534" t="s">
        <v>1216</v>
      </c>
      <c r="Z14" s="536">
        <v>1</v>
      </c>
      <c r="AA14" s="537"/>
      <c r="AB14" s="538">
        <f t="shared" ref="AB14:AB19" si="1">AA14/Z14</f>
        <v>0</v>
      </c>
      <c r="AC14" s="537" t="s">
        <v>1217</v>
      </c>
      <c r="AD14" s="539"/>
      <c r="AE14" s="539"/>
      <c r="AF14" s="540"/>
      <c r="AG14" s="539"/>
      <c r="AH14" s="541" t="s">
        <v>747</v>
      </c>
    </row>
    <row r="15" spans="1:37" s="469" customFormat="1" ht="97.95" customHeight="1">
      <c r="A15" s="524" t="s">
        <v>582</v>
      </c>
      <c r="B15" s="527" t="s">
        <v>742</v>
      </c>
      <c r="C15" s="528" t="s">
        <v>103</v>
      </c>
      <c r="D15" s="528" t="s">
        <v>1240</v>
      </c>
      <c r="E15" s="528" t="s">
        <v>88</v>
      </c>
      <c r="F15" s="528" t="s">
        <v>115</v>
      </c>
      <c r="G15" s="528" t="s">
        <v>126</v>
      </c>
      <c r="H15" s="528" t="s">
        <v>126</v>
      </c>
      <c r="I15" s="528" t="s">
        <v>744</v>
      </c>
      <c r="J15" s="528" t="s">
        <v>89</v>
      </c>
      <c r="K15" s="528" t="s">
        <v>1218</v>
      </c>
      <c r="L15" s="528" t="s">
        <v>1219</v>
      </c>
      <c r="M15" s="528">
        <v>3</v>
      </c>
      <c r="N15" s="528" t="s">
        <v>1220</v>
      </c>
      <c r="O15" s="528" t="s">
        <v>1221</v>
      </c>
      <c r="P15" s="529">
        <v>45661</v>
      </c>
      <c r="Q15" s="529" t="s">
        <v>748</v>
      </c>
      <c r="R15" s="531"/>
      <c r="S15" s="531"/>
      <c r="T15" s="532"/>
      <c r="U15" s="531"/>
      <c r="V15" s="533">
        <v>1</v>
      </c>
      <c r="W15" s="534"/>
      <c r="X15" s="535">
        <f t="shared" si="0"/>
        <v>0</v>
      </c>
      <c r="Y15" s="534" t="s">
        <v>1222</v>
      </c>
      <c r="Z15" s="536">
        <v>1</v>
      </c>
      <c r="AA15" s="537"/>
      <c r="AB15" s="538">
        <f t="shared" si="1"/>
        <v>0</v>
      </c>
      <c r="AC15" s="537" t="s">
        <v>1222</v>
      </c>
      <c r="AD15" s="542">
        <v>1</v>
      </c>
      <c r="AE15" s="539"/>
      <c r="AF15" s="540">
        <f t="shared" ref="AF15:AF19" si="2">AE15/AD15</f>
        <v>0</v>
      </c>
      <c r="AG15" s="539" t="s">
        <v>1222</v>
      </c>
      <c r="AH15" s="541" t="s">
        <v>747</v>
      </c>
    </row>
    <row r="16" spans="1:37" s="543" customFormat="1" ht="97.95" customHeight="1">
      <c r="A16" s="524" t="s">
        <v>582</v>
      </c>
      <c r="B16" s="527" t="s">
        <v>742</v>
      </c>
      <c r="C16" s="528" t="s">
        <v>103</v>
      </c>
      <c r="D16" s="528" t="s">
        <v>1240</v>
      </c>
      <c r="E16" s="528" t="s">
        <v>88</v>
      </c>
      <c r="F16" s="528" t="s">
        <v>115</v>
      </c>
      <c r="G16" s="528" t="s">
        <v>126</v>
      </c>
      <c r="H16" s="528" t="s">
        <v>126</v>
      </c>
      <c r="I16" s="528" t="s">
        <v>744</v>
      </c>
      <c r="J16" s="528" t="s">
        <v>89</v>
      </c>
      <c r="K16" s="528" t="s">
        <v>749</v>
      </c>
      <c r="L16" s="528" t="s">
        <v>1223</v>
      </c>
      <c r="M16" s="528">
        <v>3</v>
      </c>
      <c r="N16" s="528" t="s">
        <v>1213</v>
      </c>
      <c r="O16" s="528" t="s">
        <v>750</v>
      </c>
      <c r="P16" s="529">
        <v>45661</v>
      </c>
      <c r="Q16" s="529" t="s">
        <v>748</v>
      </c>
      <c r="R16" s="531"/>
      <c r="S16" s="531"/>
      <c r="T16" s="532"/>
      <c r="U16" s="531"/>
      <c r="V16" s="533">
        <v>1</v>
      </c>
      <c r="W16" s="534"/>
      <c r="X16" s="535">
        <f t="shared" si="0"/>
        <v>0</v>
      </c>
      <c r="Y16" s="534" t="s">
        <v>1224</v>
      </c>
      <c r="Z16" s="536">
        <v>1</v>
      </c>
      <c r="AA16" s="537"/>
      <c r="AB16" s="538">
        <f t="shared" si="1"/>
        <v>0</v>
      </c>
      <c r="AC16" s="537" t="s">
        <v>1225</v>
      </c>
      <c r="AD16" s="542">
        <v>1</v>
      </c>
      <c r="AE16" s="539"/>
      <c r="AF16" s="540">
        <f t="shared" si="2"/>
        <v>0</v>
      </c>
      <c r="AG16" s="539" t="s">
        <v>1226</v>
      </c>
      <c r="AH16" s="541" t="s">
        <v>747</v>
      </c>
    </row>
    <row r="17" spans="1:34" s="543" customFormat="1" ht="97.95" customHeight="1">
      <c r="A17" s="524" t="s">
        <v>582</v>
      </c>
      <c r="B17" s="527" t="s">
        <v>742</v>
      </c>
      <c r="C17" s="544" t="s">
        <v>103</v>
      </c>
      <c r="D17" s="528" t="s">
        <v>1240</v>
      </c>
      <c r="E17" s="528" t="s">
        <v>88</v>
      </c>
      <c r="F17" s="528" t="s">
        <v>115</v>
      </c>
      <c r="G17" s="528" t="s">
        <v>126</v>
      </c>
      <c r="H17" s="528" t="s">
        <v>126</v>
      </c>
      <c r="I17" s="528" t="s">
        <v>744</v>
      </c>
      <c r="J17" s="528" t="s">
        <v>89</v>
      </c>
      <c r="K17" s="528" t="s">
        <v>1227</v>
      </c>
      <c r="L17" s="528" t="s">
        <v>1228</v>
      </c>
      <c r="M17" s="528">
        <v>3</v>
      </c>
      <c r="N17" s="528" t="s">
        <v>1213</v>
      </c>
      <c r="O17" s="528" t="s">
        <v>746</v>
      </c>
      <c r="P17" s="529">
        <v>45661</v>
      </c>
      <c r="Q17" s="529" t="s">
        <v>748</v>
      </c>
      <c r="R17" s="531"/>
      <c r="S17" s="531"/>
      <c r="T17" s="532"/>
      <c r="U17" s="531"/>
      <c r="V17" s="534">
        <v>1</v>
      </c>
      <c r="W17" s="534"/>
      <c r="X17" s="535">
        <f>W17/V17</f>
        <v>0</v>
      </c>
      <c r="Y17" s="534" t="s">
        <v>1229</v>
      </c>
      <c r="Z17" s="536">
        <v>1</v>
      </c>
      <c r="AA17" s="537"/>
      <c r="AB17" s="538">
        <f t="shared" si="1"/>
        <v>0</v>
      </c>
      <c r="AC17" s="537" t="s">
        <v>1229</v>
      </c>
      <c r="AD17" s="542">
        <v>1</v>
      </c>
      <c r="AE17" s="539"/>
      <c r="AF17" s="540">
        <f t="shared" si="2"/>
        <v>0</v>
      </c>
      <c r="AG17" s="539" t="s">
        <v>1230</v>
      </c>
      <c r="AH17" s="541" t="s">
        <v>747</v>
      </c>
    </row>
    <row r="18" spans="1:34" ht="97.95" customHeight="1">
      <c r="A18" s="524" t="s">
        <v>582</v>
      </c>
      <c r="B18" s="527" t="s">
        <v>742</v>
      </c>
      <c r="C18" s="544" t="s">
        <v>103</v>
      </c>
      <c r="D18" s="528" t="s">
        <v>1240</v>
      </c>
      <c r="E18" s="528" t="s">
        <v>88</v>
      </c>
      <c r="F18" s="528" t="s">
        <v>115</v>
      </c>
      <c r="G18" s="528" t="s">
        <v>126</v>
      </c>
      <c r="H18" s="528" t="s">
        <v>126</v>
      </c>
      <c r="I18" s="528" t="s">
        <v>744</v>
      </c>
      <c r="J18" s="528" t="s">
        <v>89</v>
      </c>
      <c r="K18" s="528" t="s">
        <v>1231</v>
      </c>
      <c r="L18" s="528" t="s">
        <v>1228</v>
      </c>
      <c r="M18" s="528">
        <v>3</v>
      </c>
      <c r="N18" s="528" t="s">
        <v>1213</v>
      </c>
      <c r="O18" s="528" t="s">
        <v>746</v>
      </c>
      <c r="P18" s="529">
        <v>45661</v>
      </c>
      <c r="Q18" s="529" t="s">
        <v>748</v>
      </c>
      <c r="R18" s="531"/>
      <c r="S18" s="531"/>
      <c r="T18" s="532"/>
      <c r="U18" s="531"/>
      <c r="V18" s="534">
        <v>1</v>
      </c>
      <c r="W18" s="534"/>
      <c r="X18" s="535">
        <f>W18/V18</f>
        <v>0</v>
      </c>
      <c r="Y18" s="534" t="s">
        <v>1232</v>
      </c>
      <c r="Z18" s="536">
        <v>1</v>
      </c>
      <c r="AA18" s="537"/>
      <c r="AB18" s="538">
        <f t="shared" si="1"/>
        <v>0</v>
      </c>
      <c r="AC18" s="537" t="s">
        <v>1233</v>
      </c>
      <c r="AD18" s="539">
        <v>1</v>
      </c>
      <c r="AE18" s="539"/>
      <c r="AF18" s="540">
        <f t="shared" si="2"/>
        <v>0</v>
      </c>
      <c r="AG18" s="539" t="s">
        <v>1230</v>
      </c>
      <c r="AH18" s="541" t="s">
        <v>747</v>
      </c>
    </row>
    <row r="19" spans="1:34" ht="97.95" customHeight="1">
      <c r="A19" s="524" t="s">
        <v>582</v>
      </c>
      <c r="B19" s="527" t="s">
        <v>742</v>
      </c>
      <c r="C19" s="544" t="s">
        <v>103</v>
      </c>
      <c r="D19" s="528" t="s">
        <v>1240</v>
      </c>
      <c r="E19" s="528" t="s">
        <v>88</v>
      </c>
      <c r="F19" s="528" t="s">
        <v>115</v>
      </c>
      <c r="G19" s="528" t="s">
        <v>126</v>
      </c>
      <c r="H19" s="528" t="s">
        <v>126</v>
      </c>
      <c r="I19" s="528" t="s">
        <v>744</v>
      </c>
      <c r="J19" s="528" t="s">
        <v>89</v>
      </c>
      <c r="K19" s="528" t="s">
        <v>1234</v>
      </c>
      <c r="L19" s="528" t="s">
        <v>1235</v>
      </c>
      <c r="M19" s="528">
        <v>4</v>
      </c>
      <c r="N19" s="528" t="s">
        <v>1236</v>
      </c>
      <c r="O19" s="528" t="s">
        <v>1237</v>
      </c>
      <c r="P19" s="529">
        <v>45689</v>
      </c>
      <c r="Q19" s="529" t="s">
        <v>748</v>
      </c>
      <c r="R19" s="530">
        <v>1</v>
      </c>
      <c r="S19" s="531"/>
      <c r="T19" s="532">
        <f>S19/R19</f>
        <v>0</v>
      </c>
      <c r="U19" s="531" t="s">
        <v>1238</v>
      </c>
      <c r="V19" s="533">
        <v>1</v>
      </c>
      <c r="W19" s="534"/>
      <c r="X19" s="535">
        <f t="shared" si="0"/>
        <v>0</v>
      </c>
      <c r="Y19" s="534" t="s">
        <v>1239</v>
      </c>
      <c r="Z19" s="536">
        <v>1</v>
      </c>
      <c r="AA19" s="537"/>
      <c r="AB19" s="538">
        <f t="shared" si="1"/>
        <v>0</v>
      </c>
      <c r="AC19" s="537" t="s">
        <v>1239</v>
      </c>
      <c r="AD19" s="542">
        <v>1</v>
      </c>
      <c r="AE19" s="539"/>
      <c r="AF19" s="540">
        <f t="shared" si="2"/>
        <v>0</v>
      </c>
      <c r="AG19" s="539" t="s">
        <v>1239</v>
      </c>
      <c r="AH19" s="541" t="s">
        <v>747</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DESPLEGABLES!$J$2:$J$4</xm:f>
          </x14:formula1>
          <xm:sqref>J14:J18</xm:sqref>
        </x14:dataValidation>
        <x14:dataValidation type="list" allowBlank="1" showInputMessage="1" showErrorMessage="1" xr:uid="{00000000-0002-0000-0300-000001000000}">
          <x14:formula1>
            <xm:f>DESPLEGABLES!$H$2:$H$16</xm:f>
          </x14:formula1>
          <xm:sqref>H14:H18</xm:sqref>
        </x14:dataValidation>
        <x14:dataValidation type="list" allowBlank="1" showInputMessage="1" showErrorMessage="1" xr:uid="{00000000-0002-0000-0300-000002000000}">
          <x14:formula1>
            <xm:f>DESPLEGABLES!$G$2:$G$8</xm:f>
          </x14:formula1>
          <xm:sqref>F14:F18</xm:sqref>
        </x14:dataValidation>
        <x14:dataValidation type="list" allowBlank="1" showInputMessage="1" showErrorMessage="1" xr:uid="{00000000-0002-0000-0300-000003000000}">
          <x14:formula1>
            <xm:f>DESPLEGABLES!$D$2:$D$3</xm:f>
          </x14:formula1>
          <xm:sqref>E14:E18</xm:sqref>
        </x14:dataValidation>
        <x14:dataValidation type="list" allowBlank="1" showInputMessage="1" showErrorMessage="1" xr:uid="{00000000-0002-0000-0300-000004000000}">
          <x14:formula1>
            <xm:f>DESPLEGABLES!$E$2:$E$8</xm:f>
          </x14:formula1>
          <xm:sqref>C14:C18</xm:sqref>
        </x14:dataValidation>
        <x14:dataValidation type="list" allowBlank="1" showInputMessage="1" showErrorMessage="1" xr:uid="{00000000-0002-0000-0300-000005000000}">
          <x14:formula1>
            <xm:f>DESPLEGABLES!$B$2:$B$3</xm:f>
          </x14:formula1>
          <xm:sqref>B14:B18</xm:sqref>
        </x14:dataValidation>
        <x14:dataValidation type="list" allowBlank="1" showInputMessage="1" showErrorMessage="1" xr:uid="{00000000-0002-0000-0300-000006000000}">
          <x14:formula1>
            <xm:f>DESPLEGABLES!$F$2:$F$30</xm:f>
          </x14:formula1>
          <xm:sqref>D14:D19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WVS50"/>
  <sheetViews>
    <sheetView showGridLines="0" zoomScale="40" zoomScaleNormal="40" workbookViewId="0">
      <selection activeCell="AE30" sqref="AE30"/>
    </sheetView>
  </sheetViews>
  <sheetFormatPr baseColWidth="10" defaultColWidth="0" defaultRowHeight="14.4"/>
  <cols>
    <col min="1" max="1" width="22.88671875" style="28" customWidth="1"/>
    <col min="2" max="2" width="16.33203125" style="28" customWidth="1"/>
    <col min="3" max="3" width="30.33203125" style="28" customWidth="1"/>
    <col min="4" max="4" width="50.33203125" style="28" customWidth="1"/>
    <col min="5" max="5" width="24.88671875" style="28" customWidth="1"/>
    <col min="6" max="6" width="21.5546875" style="28" customWidth="1"/>
    <col min="7" max="7" width="22" style="28" customWidth="1"/>
    <col min="8" max="9" width="14.5546875" style="28" customWidth="1"/>
    <col min="10" max="10" width="18.88671875" style="28" customWidth="1"/>
    <col min="11" max="11" width="16.5546875" style="28" customWidth="1"/>
    <col min="12" max="12" width="18.5546875" style="28" customWidth="1"/>
    <col min="13" max="13" width="18.33203125" style="28" customWidth="1"/>
    <col min="14" max="19" width="11.44140625" style="28" customWidth="1"/>
    <col min="20" max="20" width="13" style="56" customWidth="1"/>
    <col min="21" max="23" width="11.44140625" style="28" customWidth="1"/>
    <col min="24" max="24" width="11.44140625" style="56" customWidth="1"/>
    <col min="25" max="27" width="11.44140625" style="28" customWidth="1"/>
    <col min="28" max="28" width="11.44140625" style="56" customWidth="1"/>
    <col min="29" max="31" width="11.44140625" style="28" customWidth="1"/>
    <col min="32" max="32" width="12.5546875" style="56" customWidth="1"/>
    <col min="33" max="256" width="11.44140625" style="28" customWidth="1"/>
    <col min="257" max="257" width="2.33203125" style="28" customWidth="1"/>
    <col min="258" max="258" width="16.33203125" style="28" customWidth="1"/>
    <col min="259" max="259" width="24.33203125" style="28" customWidth="1"/>
    <col min="260" max="260" width="29.6640625" style="28" customWidth="1"/>
    <col min="261" max="261" width="24.88671875" style="28" customWidth="1"/>
    <col min="262" max="262" width="21.5546875" style="28" customWidth="1"/>
    <col min="263" max="263" width="22" style="28" customWidth="1"/>
    <col min="264" max="265" width="14.5546875" style="28" customWidth="1"/>
    <col min="266" max="266" width="22.109375" style="28" customWidth="1"/>
    <col min="267" max="267" width="6.5546875" style="28" customWidth="1"/>
    <col min="268" max="271" width="11.44140625" style="28" hidden="1" customWidth="1"/>
    <col min="272" max="512" width="11.44140625" style="28" hidden="1"/>
    <col min="513" max="513" width="2.33203125" style="28" customWidth="1"/>
    <col min="514" max="514" width="16.33203125" style="28" customWidth="1"/>
    <col min="515" max="515" width="24.33203125" style="28" customWidth="1"/>
    <col min="516" max="516" width="29.6640625" style="28" customWidth="1"/>
    <col min="517" max="517" width="24.88671875" style="28" customWidth="1"/>
    <col min="518" max="518" width="21.5546875" style="28" customWidth="1"/>
    <col min="519" max="519" width="22" style="28" customWidth="1"/>
    <col min="520" max="521" width="14.5546875" style="28" customWidth="1"/>
    <col min="522" max="522" width="22.109375" style="28" customWidth="1"/>
    <col min="523" max="523" width="6.5546875" style="28" customWidth="1"/>
    <col min="524" max="527" width="11.44140625" style="28" hidden="1" customWidth="1"/>
    <col min="528" max="768" width="11.44140625" style="28" hidden="1"/>
    <col min="769" max="769" width="2.33203125" style="28" customWidth="1"/>
    <col min="770" max="770" width="16.33203125" style="28" customWidth="1"/>
    <col min="771" max="771" width="24.33203125" style="28" customWidth="1"/>
    <col min="772" max="772" width="29.6640625" style="28" customWidth="1"/>
    <col min="773" max="773" width="24.88671875" style="28" customWidth="1"/>
    <col min="774" max="774" width="21.5546875" style="28" customWidth="1"/>
    <col min="775" max="775" width="22" style="28" customWidth="1"/>
    <col min="776" max="777" width="14.5546875" style="28" customWidth="1"/>
    <col min="778" max="778" width="22.109375" style="28" customWidth="1"/>
    <col min="779" max="779" width="6.5546875" style="28" customWidth="1"/>
    <col min="780" max="783" width="11.44140625" style="28" hidden="1" customWidth="1"/>
    <col min="784" max="1024" width="11.44140625" style="28" hidden="1"/>
    <col min="1025" max="1025" width="2.33203125" style="28" customWidth="1"/>
    <col min="1026" max="1026" width="16.33203125" style="28" customWidth="1"/>
    <col min="1027" max="1027" width="24.33203125" style="28" customWidth="1"/>
    <col min="1028" max="1028" width="29.6640625" style="28" customWidth="1"/>
    <col min="1029" max="1029" width="24.88671875" style="28" customWidth="1"/>
    <col min="1030" max="1030" width="21.5546875" style="28" customWidth="1"/>
    <col min="1031" max="1031" width="22" style="28" customWidth="1"/>
    <col min="1032" max="1033" width="14.5546875" style="28" customWidth="1"/>
    <col min="1034" max="1034" width="22.109375" style="28" customWidth="1"/>
    <col min="1035" max="1035" width="6.5546875" style="28" customWidth="1"/>
    <col min="1036" max="1039" width="11.44140625" style="28" hidden="1" customWidth="1"/>
    <col min="1040" max="1280" width="11.44140625" style="28" hidden="1"/>
    <col min="1281" max="1281" width="2.33203125" style="28" customWidth="1"/>
    <col min="1282" max="1282" width="16.33203125" style="28" customWidth="1"/>
    <col min="1283" max="1283" width="24.33203125" style="28" customWidth="1"/>
    <col min="1284" max="1284" width="29.6640625" style="28" customWidth="1"/>
    <col min="1285" max="1285" width="24.88671875" style="28" customWidth="1"/>
    <col min="1286" max="1286" width="21.5546875" style="28" customWidth="1"/>
    <col min="1287" max="1287" width="22" style="28" customWidth="1"/>
    <col min="1288" max="1289" width="14.5546875" style="28" customWidth="1"/>
    <col min="1290" max="1290" width="22.109375" style="28" customWidth="1"/>
    <col min="1291" max="1291" width="6.5546875" style="28" customWidth="1"/>
    <col min="1292" max="1295" width="11.44140625" style="28" hidden="1" customWidth="1"/>
    <col min="1296" max="1536" width="11.44140625" style="28" hidden="1"/>
    <col min="1537" max="1537" width="2.33203125" style="28" customWidth="1"/>
    <col min="1538" max="1538" width="16.33203125" style="28" customWidth="1"/>
    <col min="1539" max="1539" width="24.33203125" style="28" customWidth="1"/>
    <col min="1540" max="1540" width="29.6640625" style="28" customWidth="1"/>
    <col min="1541" max="1541" width="24.88671875" style="28" customWidth="1"/>
    <col min="1542" max="1542" width="21.5546875" style="28" customWidth="1"/>
    <col min="1543" max="1543" width="22" style="28" customWidth="1"/>
    <col min="1544" max="1545" width="14.5546875" style="28" customWidth="1"/>
    <col min="1546" max="1546" width="22.109375" style="28" customWidth="1"/>
    <col min="1547" max="1547" width="6.5546875" style="28" customWidth="1"/>
    <col min="1548" max="1551" width="11.44140625" style="28" hidden="1" customWidth="1"/>
    <col min="1552" max="1792" width="11.44140625" style="28" hidden="1"/>
    <col min="1793" max="1793" width="2.33203125" style="28" customWidth="1"/>
    <col min="1794" max="1794" width="16.33203125" style="28" customWidth="1"/>
    <col min="1795" max="1795" width="24.33203125" style="28" customWidth="1"/>
    <col min="1796" max="1796" width="29.6640625" style="28" customWidth="1"/>
    <col min="1797" max="1797" width="24.88671875" style="28" customWidth="1"/>
    <col min="1798" max="1798" width="21.5546875" style="28" customWidth="1"/>
    <col min="1799" max="1799" width="22" style="28" customWidth="1"/>
    <col min="1800" max="1801" width="14.5546875" style="28" customWidth="1"/>
    <col min="1802" max="1802" width="22.109375" style="28" customWidth="1"/>
    <col min="1803" max="1803" width="6.5546875" style="28" customWidth="1"/>
    <col min="1804" max="1807" width="11.44140625" style="28" hidden="1" customWidth="1"/>
    <col min="1808" max="2048" width="11.44140625" style="28" hidden="1"/>
    <col min="2049" max="2049" width="2.33203125" style="28" customWidth="1"/>
    <col min="2050" max="2050" width="16.33203125" style="28" customWidth="1"/>
    <col min="2051" max="2051" width="24.33203125" style="28" customWidth="1"/>
    <col min="2052" max="2052" width="29.6640625" style="28" customWidth="1"/>
    <col min="2053" max="2053" width="24.88671875" style="28" customWidth="1"/>
    <col min="2054" max="2054" width="21.5546875" style="28" customWidth="1"/>
    <col min="2055" max="2055" width="22" style="28" customWidth="1"/>
    <col min="2056" max="2057" width="14.5546875" style="28" customWidth="1"/>
    <col min="2058" max="2058" width="22.109375" style="28" customWidth="1"/>
    <col min="2059" max="2059" width="6.5546875" style="28" customWidth="1"/>
    <col min="2060" max="2063" width="11.44140625" style="28" hidden="1" customWidth="1"/>
    <col min="2064" max="2304" width="11.44140625" style="28" hidden="1"/>
    <col min="2305" max="2305" width="2.33203125" style="28" customWidth="1"/>
    <col min="2306" max="2306" width="16.33203125" style="28" customWidth="1"/>
    <col min="2307" max="2307" width="24.33203125" style="28" customWidth="1"/>
    <col min="2308" max="2308" width="29.6640625" style="28" customWidth="1"/>
    <col min="2309" max="2309" width="24.88671875" style="28" customWidth="1"/>
    <col min="2310" max="2310" width="21.5546875" style="28" customWidth="1"/>
    <col min="2311" max="2311" width="22" style="28" customWidth="1"/>
    <col min="2312" max="2313" width="14.5546875" style="28" customWidth="1"/>
    <col min="2314" max="2314" width="22.109375" style="28" customWidth="1"/>
    <col min="2315" max="2315" width="6.5546875" style="28" customWidth="1"/>
    <col min="2316" max="2319" width="11.44140625" style="28" hidden="1" customWidth="1"/>
    <col min="2320" max="2560" width="11.44140625" style="28" hidden="1"/>
    <col min="2561" max="2561" width="2.33203125" style="28" customWidth="1"/>
    <col min="2562" max="2562" width="16.33203125" style="28" customWidth="1"/>
    <col min="2563" max="2563" width="24.33203125" style="28" customWidth="1"/>
    <col min="2564" max="2564" width="29.6640625" style="28" customWidth="1"/>
    <col min="2565" max="2565" width="24.88671875" style="28" customWidth="1"/>
    <col min="2566" max="2566" width="21.5546875" style="28" customWidth="1"/>
    <col min="2567" max="2567" width="22" style="28" customWidth="1"/>
    <col min="2568" max="2569" width="14.5546875" style="28" customWidth="1"/>
    <col min="2570" max="2570" width="22.109375" style="28" customWidth="1"/>
    <col min="2571" max="2571" width="6.5546875" style="28" customWidth="1"/>
    <col min="2572" max="2575" width="11.44140625" style="28" hidden="1" customWidth="1"/>
    <col min="2576" max="2816" width="11.44140625" style="28" hidden="1"/>
    <col min="2817" max="2817" width="2.33203125" style="28" customWidth="1"/>
    <col min="2818" max="2818" width="16.33203125" style="28" customWidth="1"/>
    <col min="2819" max="2819" width="24.33203125" style="28" customWidth="1"/>
    <col min="2820" max="2820" width="29.6640625" style="28" customWidth="1"/>
    <col min="2821" max="2821" width="24.88671875" style="28" customWidth="1"/>
    <col min="2822" max="2822" width="21.5546875" style="28" customWidth="1"/>
    <col min="2823" max="2823" width="22" style="28" customWidth="1"/>
    <col min="2824" max="2825" width="14.5546875" style="28" customWidth="1"/>
    <col min="2826" max="2826" width="22.109375" style="28" customWidth="1"/>
    <col min="2827" max="2827" width="6.5546875" style="28" customWidth="1"/>
    <col min="2828" max="2831" width="11.44140625" style="28" hidden="1" customWidth="1"/>
    <col min="2832" max="3072" width="11.44140625" style="28" hidden="1"/>
    <col min="3073" max="3073" width="2.33203125" style="28" customWidth="1"/>
    <col min="3074" max="3074" width="16.33203125" style="28" customWidth="1"/>
    <col min="3075" max="3075" width="24.33203125" style="28" customWidth="1"/>
    <col min="3076" max="3076" width="29.6640625" style="28" customWidth="1"/>
    <col min="3077" max="3077" width="24.88671875" style="28" customWidth="1"/>
    <col min="3078" max="3078" width="21.5546875" style="28" customWidth="1"/>
    <col min="3079" max="3079" width="22" style="28" customWidth="1"/>
    <col min="3080" max="3081" width="14.5546875" style="28" customWidth="1"/>
    <col min="3082" max="3082" width="22.109375" style="28" customWidth="1"/>
    <col min="3083" max="3083" width="6.5546875" style="28" customWidth="1"/>
    <col min="3084" max="3087" width="11.44140625" style="28" hidden="1" customWidth="1"/>
    <col min="3088" max="3328" width="11.44140625" style="28" hidden="1"/>
    <col min="3329" max="3329" width="2.33203125" style="28" customWidth="1"/>
    <col min="3330" max="3330" width="16.33203125" style="28" customWidth="1"/>
    <col min="3331" max="3331" width="24.33203125" style="28" customWidth="1"/>
    <col min="3332" max="3332" width="29.6640625" style="28" customWidth="1"/>
    <col min="3333" max="3333" width="24.88671875" style="28" customWidth="1"/>
    <col min="3334" max="3334" width="21.5546875" style="28" customWidth="1"/>
    <col min="3335" max="3335" width="22" style="28" customWidth="1"/>
    <col min="3336" max="3337" width="14.5546875" style="28" customWidth="1"/>
    <col min="3338" max="3338" width="22.109375" style="28" customWidth="1"/>
    <col min="3339" max="3339" width="6.5546875" style="28" customWidth="1"/>
    <col min="3340" max="3343" width="11.44140625" style="28" hidden="1" customWidth="1"/>
    <col min="3344" max="3584" width="11.44140625" style="28" hidden="1"/>
    <col min="3585" max="3585" width="2.33203125" style="28" customWidth="1"/>
    <col min="3586" max="3586" width="16.33203125" style="28" customWidth="1"/>
    <col min="3587" max="3587" width="24.33203125" style="28" customWidth="1"/>
    <col min="3588" max="3588" width="29.6640625" style="28" customWidth="1"/>
    <col min="3589" max="3589" width="24.88671875" style="28" customWidth="1"/>
    <col min="3590" max="3590" width="21.5546875" style="28" customWidth="1"/>
    <col min="3591" max="3591" width="22" style="28" customWidth="1"/>
    <col min="3592" max="3593" width="14.5546875" style="28" customWidth="1"/>
    <col min="3594" max="3594" width="22.109375" style="28" customWidth="1"/>
    <col min="3595" max="3595" width="6.5546875" style="28" customWidth="1"/>
    <col min="3596" max="3599" width="11.44140625" style="28" hidden="1" customWidth="1"/>
    <col min="3600" max="3840" width="11.44140625" style="28" hidden="1"/>
    <col min="3841" max="3841" width="2.33203125" style="28" customWidth="1"/>
    <col min="3842" max="3842" width="16.33203125" style="28" customWidth="1"/>
    <col min="3843" max="3843" width="24.33203125" style="28" customWidth="1"/>
    <col min="3844" max="3844" width="29.6640625" style="28" customWidth="1"/>
    <col min="3845" max="3845" width="24.88671875" style="28" customWidth="1"/>
    <col min="3846" max="3846" width="21.5546875" style="28" customWidth="1"/>
    <col min="3847" max="3847" width="22" style="28" customWidth="1"/>
    <col min="3848" max="3849" width="14.5546875" style="28" customWidth="1"/>
    <col min="3850" max="3850" width="22.109375" style="28" customWidth="1"/>
    <col min="3851" max="3851" width="6.5546875" style="28" customWidth="1"/>
    <col min="3852" max="3855" width="11.44140625" style="28" hidden="1" customWidth="1"/>
    <col min="3856" max="4096" width="11.44140625" style="28" hidden="1"/>
    <col min="4097" max="4097" width="2.33203125" style="28" customWidth="1"/>
    <col min="4098" max="4098" width="16.33203125" style="28" customWidth="1"/>
    <col min="4099" max="4099" width="24.33203125" style="28" customWidth="1"/>
    <col min="4100" max="4100" width="29.6640625" style="28" customWidth="1"/>
    <col min="4101" max="4101" width="24.88671875" style="28" customWidth="1"/>
    <col min="4102" max="4102" width="21.5546875" style="28" customWidth="1"/>
    <col min="4103" max="4103" width="22" style="28" customWidth="1"/>
    <col min="4104" max="4105" width="14.5546875" style="28" customWidth="1"/>
    <col min="4106" max="4106" width="22.109375" style="28" customWidth="1"/>
    <col min="4107" max="4107" width="6.5546875" style="28" customWidth="1"/>
    <col min="4108" max="4111" width="11.44140625" style="28" hidden="1" customWidth="1"/>
    <col min="4112" max="4352" width="11.44140625" style="28" hidden="1"/>
    <col min="4353" max="4353" width="2.33203125" style="28" customWidth="1"/>
    <col min="4354" max="4354" width="16.33203125" style="28" customWidth="1"/>
    <col min="4355" max="4355" width="24.33203125" style="28" customWidth="1"/>
    <col min="4356" max="4356" width="29.6640625" style="28" customWidth="1"/>
    <col min="4357" max="4357" width="24.88671875" style="28" customWidth="1"/>
    <col min="4358" max="4358" width="21.5546875" style="28" customWidth="1"/>
    <col min="4359" max="4359" width="22" style="28" customWidth="1"/>
    <col min="4360" max="4361" width="14.5546875" style="28" customWidth="1"/>
    <col min="4362" max="4362" width="22.109375" style="28" customWidth="1"/>
    <col min="4363" max="4363" width="6.5546875" style="28" customWidth="1"/>
    <col min="4364" max="4367" width="11.44140625" style="28" hidden="1" customWidth="1"/>
    <col min="4368" max="4608" width="11.44140625" style="28" hidden="1"/>
    <col min="4609" max="4609" width="2.33203125" style="28" customWidth="1"/>
    <col min="4610" max="4610" width="16.33203125" style="28" customWidth="1"/>
    <col min="4611" max="4611" width="24.33203125" style="28" customWidth="1"/>
    <col min="4612" max="4612" width="29.6640625" style="28" customWidth="1"/>
    <col min="4613" max="4613" width="24.88671875" style="28" customWidth="1"/>
    <col min="4614" max="4614" width="21.5546875" style="28" customWidth="1"/>
    <col min="4615" max="4615" width="22" style="28" customWidth="1"/>
    <col min="4616" max="4617" width="14.5546875" style="28" customWidth="1"/>
    <col min="4618" max="4618" width="22.109375" style="28" customWidth="1"/>
    <col min="4619" max="4619" width="6.5546875" style="28" customWidth="1"/>
    <col min="4620" max="4623" width="11.44140625" style="28" hidden="1" customWidth="1"/>
    <col min="4624" max="4864" width="11.44140625" style="28" hidden="1"/>
    <col min="4865" max="4865" width="2.33203125" style="28" customWidth="1"/>
    <col min="4866" max="4866" width="16.33203125" style="28" customWidth="1"/>
    <col min="4867" max="4867" width="24.33203125" style="28" customWidth="1"/>
    <col min="4868" max="4868" width="29.6640625" style="28" customWidth="1"/>
    <col min="4869" max="4869" width="24.88671875" style="28" customWidth="1"/>
    <col min="4870" max="4870" width="21.5546875" style="28" customWidth="1"/>
    <col min="4871" max="4871" width="22" style="28" customWidth="1"/>
    <col min="4872" max="4873" width="14.5546875" style="28" customWidth="1"/>
    <col min="4874" max="4874" width="22.109375" style="28" customWidth="1"/>
    <col min="4875" max="4875" width="6.5546875" style="28" customWidth="1"/>
    <col min="4876" max="4879" width="11.44140625" style="28" hidden="1" customWidth="1"/>
    <col min="4880" max="5120" width="11.44140625" style="28" hidden="1"/>
    <col min="5121" max="5121" width="2.33203125" style="28" customWidth="1"/>
    <col min="5122" max="5122" width="16.33203125" style="28" customWidth="1"/>
    <col min="5123" max="5123" width="24.33203125" style="28" customWidth="1"/>
    <col min="5124" max="5124" width="29.6640625" style="28" customWidth="1"/>
    <col min="5125" max="5125" width="24.88671875" style="28" customWidth="1"/>
    <col min="5126" max="5126" width="21.5546875" style="28" customWidth="1"/>
    <col min="5127" max="5127" width="22" style="28" customWidth="1"/>
    <col min="5128" max="5129" width="14.5546875" style="28" customWidth="1"/>
    <col min="5130" max="5130" width="22.109375" style="28" customWidth="1"/>
    <col min="5131" max="5131" width="6.5546875" style="28" customWidth="1"/>
    <col min="5132" max="5135" width="11.44140625" style="28" hidden="1" customWidth="1"/>
    <col min="5136" max="5376" width="11.44140625" style="28" hidden="1"/>
    <col min="5377" max="5377" width="2.33203125" style="28" customWidth="1"/>
    <col min="5378" max="5378" width="16.33203125" style="28" customWidth="1"/>
    <col min="5379" max="5379" width="24.33203125" style="28" customWidth="1"/>
    <col min="5380" max="5380" width="29.6640625" style="28" customWidth="1"/>
    <col min="5381" max="5381" width="24.88671875" style="28" customWidth="1"/>
    <col min="5382" max="5382" width="21.5546875" style="28" customWidth="1"/>
    <col min="5383" max="5383" width="22" style="28" customWidth="1"/>
    <col min="5384" max="5385" width="14.5546875" style="28" customWidth="1"/>
    <col min="5386" max="5386" width="22.109375" style="28" customWidth="1"/>
    <col min="5387" max="5387" width="6.5546875" style="28" customWidth="1"/>
    <col min="5388" max="5391" width="11.44140625" style="28" hidden="1" customWidth="1"/>
    <col min="5392" max="5632" width="11.44140625" style="28" hidden="1"/>
    <col min="5633" max="5633" width="2.33203125" style="28" customWidth="1"/>
    <col min="5634" max="5634" width="16.33203125" style="28" customWidth="1"/>
    <col min="5635" max="5635" width="24.33203125" style="28" customWidth="1"/>
    <col min="5636" max="5636" width="29.6640625" style="28" customWidth="1"/>
    <col min="5637" max="5637" width="24.88671875" style="28" customWidth="1"/>
    <col min="5638" max="5638" width="21.5546875" style="28" customWidth="1"/>
    <col min="5639" max="5639" width="22" style="28" customWidth="1"/>
    <col min="5640" max="5641" width="14.5546875" style="28" customWidth="1"/>
    <col min="5642" max="5642" width="22.109375" style="28" customWidth="1"/>
    <col min="5643" max="5643" width="6.5546875" style="28" customWidth="1"/>
    <col min="5644" max="5647" width="11.44140625" style="28" hidden="1" customWidth="1"/>
    <col min="5648" max="5888" width="11.44140625" style="28" hidden="1"/>
    <col min="5889" max="5889" width="2.33203125" style="28" customWidth="1"/>
    <col min="5890" max="5890" width="16.33203125" style="28" customWidth="1"/>
    <col min="5891" max="5891" width="24.33203125" style="28" customWidth="1"/>
    <col min="5892" max="5892" width="29.6640625" style="28" customWidth="1"/>
    <col min="5893" max="5893" width="24.88671875" style="28" customWidth="1"/>
    <col min="5894" max="5894" width="21.5546875" style="28" customWidth="1"/>
    <col min="5895" max="5895" width="22" style="28" customWidth="1"/>
    <col min="5896" max="5897" width="14.5546875" style="28" customWidth="1"/>
    <col min="5898" max="5898" width="22.109375" style="28" customWidth="1"/>
    <col min="5899" max="5899" width="6.5546875" style="28" customWidth="1"/>
    <col min="5900" max="5903" width="11.44140625" style="28" hidden="1" customWidth="1"/>
    <col min="5904" max="6144" width="11.44140625" style="28" hidden="1"/>
    <col min="6145" max="6145" width="2.33203125" style="28" customWidth="1"/>
    <col min="6146" max="6146" width="16.33203125" style="28" customWidth="1"/>
    <col min="6147" max="6147" width="24.33203125" style="28" customWidth="1"/>
    <col min="6148" max="6148" width="29.6640625" style="28" customWidth="1"/>
    <col min="6149" max="6149" width="24.88671875" style="28" customWidth="1"/>
    <col min="6150" max="6150" width="21.5546875" style="28" customWidth="1"/>
    <col min="6151" max="6151" width="22" style="28" customWidth="1"/>
    <col min="6152" max="6153" width="14.5546875" style="28" customWidth="1"/>
    <col min="6154" max="6154" width="22.109375" style="28" customWidth="1"/>
    <col min="6155" max="6155" width="6.5546875" style="28" customWidth="1"/>
    <col min="6156" max="6159" width="11.44140625" style="28" hidden="1" customWidth="1"/>
    <col min="6160" max="6400" width="11.44140625" style="28" hidden="1"/>
    <col min="6401" max="6401" width="2.33203125" style="28" customWidth="1"/>
    <col min="6402" max="6402" width="16.33203125" style="28" customWidth="1"/>
    <col min="6403" max="6403" width="24.33203125" style="28" customWidth="1"/>
    <col min="6404" max="6404" width="29.6640625" style="28" customWidth="1"/>
    <col min="6405" max="6405" width="24.88671875" style="28" customWidth="1"/>
    <col min="6406" max="6406" width="21.5546875" style="28" customWidth="1"/>
    <col min="6407" max="6407" width="22" style="28" customWidth="1"/>
    <col min="6408" max="6409" width="14.5546875" style="28" customWidth="1"/>
    <col min="6410" max="6410" width="22.109375" style="28" customWidth="1"/>
    <col min="6411" max="6411" width="6.5546875" style="28" customWidth="1"/>
    <col min="6412" max="6415" width="11.44140625" style="28" hidden="1" customWidth="1"/>
    <col min="6416" max="6656" width="11.44140625" style="28" hidden="1"/>
    <col min="6657" max="6657" width="2.33203125" style="28" customWidth="1"/>
    <col min="6658" max="6658" width="16.33203125" style="28" customWidth="1"/>
    <col min="6659" max="6659" width="24.33203125" style="28" customWidth="1"/>
    <col min="6660" max="6660" width="29.6640625" style="28" customWidth="1"/>
    <col min="6661" max="6661" width="24.88671875" style="28" customWidth="1"/>
    <col min="6662" max="6662" width="21.5546875" style="28" customWidth="1"/>
    <col min="6663" max="6663" width="22" style="28" customWidth="1"/>
    <col min="6664" max="6665" width="14.5546875" style="28" customWidth="1"/>
    <col min="6666" max="6666" width="22.109375" style="28" customWidth="1"/>
    <col min="6667" max="6667" width="6.5546875" style="28" customWidth="1"/>
    <col min="6668" max="6671" width="11.44140625" style="28" hidden="1" customWidth="1"/>
    <col min="6672" max="6912" width="11.44140625" style="28" hidden="1"/>
    <col min="6913" max="6913" width="2.33203125" style="28" customWidth="1"/>
    <col min="6914" max="6914" width="16.33203125" style="28" customWidth="1"/>
    <col min="6915" max="6915" width="24.33203125" style="28" customWidth="1"/>
    <col min="6916" max="6916" width="29.6640625" style="28" customWidth="1"/>
    <col min="6917" max="6917" width="24.88671875" style="28" customWidth="1"/>
    <col min="6918" max="6918" width="21.5546875" style="28" customWidth="1"/>
    <col min="6919" max="6919" width="22" style="28" customWidth="1"/>
    <col min="6920" max="6921" width="14.5546875" style="28" customWidth="1"/>
    <col min="6922" max="6922" width="22.109375" style="28" customWidth="1"/>
    <col min="6923" max="6923" width="6.5546875" style="28" customWidth="1"/>
    <col min="6924" max="6927" width="11.44140625" style="28" hidden="1" customWidth="1"/>
    <col min="6928" max="7168" width="11.44140625" style="28" hidden="1"/>
    <col min="7169" max="7169" width="2.33203125" style="28" customWidth="1"/>
    <col min="7170" max="7170" width="16.33203125" style="28" customWidth="1"/>
    <col min="7171" max="7171" width="24.33203125" style="28" customWidth="1"/>
    <col min="7172" max="7172" width="29.6640625" style="28" customWidth="1"/>
    <col min="7173" max="7173" width="24.88671875" style="28" customWidth="1"/>
    <col min="7174" max="7174" width="21.5546875" style="28" customWidth="1"/>
    <col min="7175" max="7175" width="22" style="28" customWidth="1"/>
    <col min="7176" max="7177" width="14.5546875" style="28" customWidth="1"/>
    <col min="7178" max="7178" width="22.109375" style="28" customWidth="1"/>
    <col min="7179" max="7179" width="6.5546875" style="28" customWidth="1"/>
    <col min="7180" max="7183" width="11.44140625" style="28" hidden="1" customWidth="1"/>
    <col min="7184" max="7424" width="11.44140625" style="28" hidden="1"/>
    <col min="7425" max="7425" width="2.33203125" style="28" customWidth="1"/>
    <col min="7426" max="7426" width="16.33203125" style="28" customWidth="1"/>
    <col min="7427" max="7427" width="24.33203125" style="28" customWidth="1"/>
    <col min="7428" max="7428" width="29.6640625" style="28" customWidth="1"/>
    <col min="7429" max="7429" width="24.88671875" style="28" customWidth="1"/>
    <col min="7430" max="7430" width="21.5546875" style="28" customWidth="1"/>
    <col min="7431" max="7431" width="22" style="28" customWidth="1"/>
    <col min="7432" max="7433" width="14.5546875" style="28" customWidth="1"/>
    <col min="7434" max="7434" width="22.109375" style="28" customWidth="1"/>
    <col min="7435" max="7435" width="6.5546875" style="28" customWidth="1"/>
    <col min="7436" max="7439" width="11.44140625" style="28" hidden="1" customWidth="1"/>
    <col min="7440" max="7680" width="11.44140625" style="28" hidden="1"/>
    <col min="7681" max="7681" width="2.33203125" style="28" customWidth="1"/>
    <col min="7682" max="7682" width="16.33203125" style="28" customWidth="1"/>
    <col min="7683" max="7683" width="24.33203125" style="28" customWidth="1"/>
    <col min="7684" max="7684" width="29.6640625" style="28" customWidth="1"/>
    <col min="7685" max="7685" width="24.88671875" style="28" customWidth="1"/>
    <col min="7686" max="7686" width="21.5546875" style="28" customWidth="1"/>
    <col min="7687" max="7687" width="22" style="28" customWidth="1"/>
    <col min="7688" max="7689" width="14.5546875" style="28" customWidth="1"/>
    <col min="7690" max="7690" width="22.109375" style="28" customWidth="1"/>
    <col min="7691" max="7691" width="6.5546875" style="28" customWidth="1"/>
    <col min="7692" max="7695" width="11.44140625" style="28" hidden="1" customWidth="1"/>
    <col min="7696" max="7936" width="11.44140625" style="28" hidden="1"/>
    <col min="7937" max="7937" width="2.33203125" style="28" customWidth="1"/>
    <col min="7938" max="7938" width="16.33203125" style="28" customWidth="1"/>
    <col min="7939" max="7939" width="24.33203125" style="28" customWidth="1"/>
    <col min="7940" max="7940" width="29.6640625" style="28" customWidth="1"/>
    <col min="7941" max="7941" width="24.88671875" style="28" customWidth="1"/>
    <col min="7942" max="7942" width="21.5546875" style="28" customWidth="1"/>
    <col min="7943" max="7943" width="22" style="28" customWidth="1"/>
    <col min="7944" max="7945" width="14.5546875" style="28" customWidth="1"/>
    <col min="7946" max="7946" width="22.109375" style="28" customWidth="1"/>
    <col min="7947" max="7947" width="6.5546875" style="28" customWidth="1"/>
    <col min="7948" max="7951" width="11.44140625" style="28" hidden="1" customWidth="1"/>
    <col min="7952" max="8192" width="11.44140625" style="28" hidden="1"/>
    <col min="8193" max="8193" width="2.33203125" style="28" customWidth="1"/>
    <col min="8194" max="8194" width="16.33203125" style="28" customWidth="1"/>
    <col min="8195" max="8195" width="24.33203125" style="28" customWidth="1"/>
    <col min="8196" max="8196" width="29.6640625" style="28" customWidth="1"/>
    <col min="8197" max="8197" width="24.88671875" style="28" customWidth="1"/>
    <col min="8198" max="8198" width="21.5546875" style="28" customWidth="1"/>
    <col min="8199" max="8199" width="22" style="28" customWidth="1"/>
    <col min="8200" max="8201" width="14.5546875" style="28" customWidth="1"/>
    <col min="8202" max="8202" width="22.109375" style="28" customWidth="1"/>
    <col min="8203" max="8203" width="6.5546875" style="28" customWidth="1"/>
    <col min="8204" max="8207" width="11.44140625" style="28" hidden="1" customWidth="1"/>
    <col min="8208" max="8448" width="11.44140625" style="28" hidden="1"/>
    <col min="8449" max="8449" width="2.33203125" style="28" customWidth="1"/>
    <col min="8450" max="8450" width="16.33203125" style="28" customWidth="1"/>
    <col min="8451" max="8451" width="24.33203125" style="28" customWidth="1"/>
    <col min="8452" max="8452" width="29.6640625" style="28" customWidth="1"/>
    <col min="8453" max="8453" width="24.88671875" style="28" customWidth="1"/>
    <col min="8454" max="8454" width="21.5546875" style="28" customWidth="1"/>
    <col min="8455" max="8455" width="22" style="28" customWidth="1"/>
    <col min="8456" max="8457" width="14.5546875" style="28" customWidth="1"/>
    <col min="8458" max="8458" width="22.109375" style="28" customWidth="1"/>
    <col min="8459" max="8459" width="6.5546875" style="28" customWidth="1"/>
    <col min="8460" max="8463" width="11.44140625" style="28" hidden="1" customWidth="1"/>
    <col min="8464" max="8704" width="11.44140625" style="28" hidden="1"/>
    <col min="8705" max="8705" width="2.33203125" style="28" customWidth="1"/>
    <col min="8706" max="8706" width="16.33203125" style="28" customWidth="1"/>
    <col min="8707" max="8707" width="24.33203125" style="28" customWidth="1"/>
    <col min="8708" max="8708" width="29.6640625" style="28" customWidth="1"/>
    <col min="8709" max="8709" width="24.88671875" style="28" customWidth="1"/>
    <col min="8710" max="8710" width="21.5546875" style="28" customWidth="1"/>
    <col min="8711" max="8711" width="22" style="28" customWidth="1"/>
    <col min="8712" max="8713" width="14.5546875" style="28" customWidth="1"/>
    <col min="8714" max="8714" width="22.109375" style="28" customWidth="1"/>
    <col min="8715" max="8715" width="6.5546875" style="28" customWidth="1"/>
    <col min="8716" max="8719" width="11.44140625" style="28" hidden="1" customWidth="1"/>
    <col min="8720" max="8960" width="11.44140625" style="28" hidden="1"/>
    <col min="8961" max="8961" width="2.33203125" style="28" customWidth="1"/>
    <col min="8962" max="8962" width="16.33203125" style="28" customWidth="1"/>
    <col min="8963" max="8963" width="24.33203125" style="28" customWidth="1"/>
    <col min="8964" max="8964" width="29.6640625" style="28" customWidth="1"/>
    <col min="8965" max="8965" width="24.88671875" style="28" customWidth="1"/>
    <col min="8966" max="8966" width="21.5546875" style="28" customWidth="1"/>
    <col min="8967" max="8967" width="22" style="28" customWidth="1"/>
    <col min="8968" max="8969" width="14.5546875" style="28" customWidth="1"/>
    <col min="8970" max="8970" width="22.109375" style="28" customWidth="1"/>
    <col min="8971" max="8971" width="6.5546875" style="28" customWidth="1"/>
    <col min="8972" max="8975" width="11.44140625" style="28" hidden="1" customWidth="1"/>
    <col min="8976" max="9216" width="11.44140625" style="28" hidden="1"/>
    <col min="9217" max="9217" width="2.33203125" style="28" customWidth="1"/>
    <col min="9218" max="9218" width="16.33203125" style="28" customWidth="1"/>
    <col min="9219" max="9219" width="24.33203125" style="28" customWidth="1"/>
    <col min="9220" max="9220" width="29.6640625" style="28" customWidth="1"/>
    <col min="9221" max="9221" width="24.88671875" style="28" customWidth="1"/>
    <col min="9222" max="9222" width="21.5546875" style="28" customWidth="1"/>
    <col min="9223" max="9223" width="22" style="28" customWidth="1"/>
    <col min="9224" max="9225" width="14.5546875" style="28" customWidth="1"/>
    <col min="9226" max="9226" width="22.109375" style="28" customWidth="1"/>
    <col min="9227" max="9227" width="6.5546875" style="28" customWidth="1"/>
    <col min="9228" max="9231" width="11.44140625" style="28" hidden="1" customWidth="1"/>
    <col min="9232" max="9472" width="11.44140625" style="28" hidden="1"/>
    <col min="9473" max="9473" width="2.33203125" style="28" customWidth="1"/>
    <col min="9474" max="9474" width="16.33203125" style="28" customWidth="1"/>
    <col min="9475" max="9475" width="24.33203125" style="28" customWidth="1"/>
    <col min="9476" max="9476" width="29.6640625" style="28" customWidth="1"/>
    <col min="9477" max="9477" width="24.88671875" style="28" customWidth="1"/>
    <col min="9478" max="9478" width="21.5546875" style="28" customWidth="1"/>
    <col min="9479" max="9479" width="22" style="28" customWidth="1"/>
    <col min="9480" max="9481" width="14.5546875" style="28" customWidth="1"/>
    <col min="9482" max="9482" width="22.109375" style="28" customWidth="1"/>
    <col min="9483" max="9483" width="6.5546875" style="28" customWidth="1"/>
    <col min="9484" max="9487" width="11.44140625" style="28" hidden="1" customWidth="1"/>
    <col min="9488" max="9728" width="11.44140625" style="28" hidden="1"/>
    <col min="9729" max="9729" width="2.33203125" style="28" customWidth="1"/>
    <col min="9730" max="9730" width="16.33203125" style="28" customWidth="1"/>
    <col min="9731" max="9731" width="24.33203125" style="28" customWidth="1"/>
    <col min="9732" max="9732" width="29.6640625" style="28" customWidth="1"/>
    <col min="9733" max="9733" width="24.88671875" style="28" customWidth="1"/>
    <col min="9734" max="9734" width="21.5546875" style="28" customWidth="1"/>
    <col min="9735" max="9735" width="22" style="28" customWidth="1"/>
    <col min="9736" max="9737" width="14.5546875" style="28" customWidth="1"/>
    <col min="9738" max="9738" width="22.109375" style="28" customWidth="1"/>
    <col min="9739" max="9739" width="6.5546875" style="28" customWidth="1"/>
    <col min="9740" max="9743" width="11.44140625" style="28" hidden="1" customWidth="1"/>
    <col min="9744" max="9984" width="11.44140625" style="28" hidden="1"/>
    <col min="9985" max="9985" width="2.33203125" style="28" customWidth="1"/>
    <col min="9986" max="9986" width="16.33203125" style="28" customWidth="1"/>
    <col min="9987" max="9987" width="24.33203125" style="28" customWidth="1"/>
    <col min="9988" max="9988" width="29.6640625" style="28" customWidth="1"/>
    <col min="9989" max="9989" width="24.88671875" style="28" customWidth="1"/>
    <col min="9990" max="9990" width="21.5546875" style="28" customWidth="1"/>
    <col min="9991" max="9991" width="22" style="28" customWidth="1"/>
    <col min="9992" max="9993" width="14.5546875" style="28" customWidth="1"/>
    <col min="9994" max="9994" width="22.109375" style="28" customWidth="1"/>
    <col min="9995" max="9995" width="6.5546875" style="28" customWidth="1"/>
    <col min="9996" max="9999" width="11.44140625" style="28" hidden="1" customWidth="1"/>
    <col min="10000" max="10240" width="11.44140625" style="28" hidden="1"/>
    <col min="10241" max="10241" width="2.33203125" style="28" customWidth="1"/>
    <col min="10242" max="10242" width="16.33203125" style="28" customWidth="1"/>
    <col min="10243" max="10243" width="24.33203125" style="28" customWidth="1"/>
    <col min="10244" max="10244" width="29.6640625" style="28" customWidth="1"/>
    <col min="10245" max="10245" width="24.88671875" style="28" customWidth="1"/>
    <col min="10246" max="10246" width="21.5546875" style="28" customWidth="1"/>
    <col min="10247" max="10247" width="22" style="28" customWidth="1"/>
    <col min="10248" max="10249" width="14.5546875" style="28" customWidth="1"/>
    <col min="10250" max="10250" width="22.109375" style="28" customWidth="1"/>
    <col min="10251" max="10251" width="6.5546875" style="28" customWidth="1"/>
    <col min="10252" max="10255" width="11.44140625" style="28" hidden="1" customWidth="1"/>
    <col min="10256" max="10496" width="11.44140625" style="28" hidden="1"/>
    <col min="10497" max="10497" width="2.33203125" style="28" customWidth="1"/>
    <col min="10498" max="10498" width="16.33203125" style="28" customWidth="1"/>
    <col min="10499" max="10499" width="24.33203125" style="28" customWidth="1"/>
    <col min="10500" max="10500" width="29.6640625" style="28" customWidth="1"/>
    <col min="10501" max="10501" width="24.88671875" style="28" customWidth="1"/>
    <col min="10502" max="10502" width="21.5546875" style="28" customWidth="1"/>
    <col min="10503" max="10503" width="22" style="28" customWidth="1"/>
    <col min="10504" max="10505" width="14.5546875" style="28" customWidth="1"/>
    <col min="10506" max="10506" width="22.109375" style="28" customWidth="1"/>
    <col min="10507" max="10507" width="6.5546875" style="28" customWidth="1"/>
    <col min="10508" max="10511" width="11.44140625" style="28" hidden="1" customWidth="1"/>
    <col min="10512" max="10752" width="11.44140625" style="28" hidden="1"/>
    <col min="10753" max="10753" width="2.33203125" style="28" customWidth="1"/>
    <col min="10754" max="10754" width="16.33203125" style="28" customWidth="1"/>
    <col min="10755" max="10755" width="24.33203125" style="28" customWidth="1"/>
    <col min="10756" max="10756" width="29.6640625" style="28" customWidth="1"/>
    <col min="10757" max="10757" width="24.88671875" style="28" customWidth="1"/>
    <col min="10758" max="10758" width="21.5546875" style="28" customWidth="1"/>
    <col min="10759" max="10759" width="22" style="28" customWidth="1"/>
    <col min="10760" max="10761" width="14.5546875" style="28" customWidth="1"/>
    <col min="10762" max="10762" width="22.109375" style="28" customWidth="1"/>
    <col min="10763" max="10763" width="6.5546875" style="28" customWidth="1"/>
    <col min="10764" max="10767" width="11.44140625" style="28" hidden="1" customWidth="1"/>
    <col min="10768" max="11008" width="11.44140625" style="28" hidden="1"/>
    <col min="11009" max="11009" width="2.33203125" style="28" customWidth="1"/>
    <col min="11010" max="11010" width="16.33203125" style="28" customWidth="1"/>
    <col min="11011" max="11011" width="24.33203125" style="28" customWidth="1"/>
    <col min="11012" max="11012" width="29.6640625" style="28" customWidth="1"/>
    <col min="11013" max="11013" width="24.88671875" style="28" customWidth="1"/>
    <col min="11014" max="11014" width="21.5546875" style="28" customWidth="1"/>
    <col min="11015" max="11015" width="22" style="28" customWidth="1"/>
    <col min="11016" max="11017" width="14.5546875" style="28" customWidth="1"/>
    <col min="11018" max="11018" width="22.109375" style="28" customWidth="1"/>
    <col min="11019" max="11019" width="6.5546875" style="28" customWidth="1"/>
    <col min="11020" max="11023" width="11.44140625" style="28" hidden="1" customWidth="1"/>
    <col min="11024" max="11264" width="11.44140625" style="28" hidden="1"/>
    <col min="11265" max="11265" width="2.33203125" style="28" customWidth="1"/>
    <col min="11266" max="11266" width="16.33203125" style="28" customWidth="1"/>
    <col min="11267" max="11267" width="24.33203125" style="28" customWidth="1"/>
    <col min="11268" max="11268" width="29.6640625" style="28" customWidth="1"/>
    <col min="11269" max="11269" width="24.88671875" style="28" customWidth="1"/>
    <col min="11270" max="11270" width="21.5546875" style="28" customWidth="1"/>
    <col min="11271" max="11271" width="22" style="28" customWidth="1"/>
    <col min="11272" max="11273" width="14.5546875" style="28" customWidth="1"/>
    <col min="11274" max="11274" width="22.109375" style="28" customWidth="1"/>
    <col min="11275" max="11275" width="6.5546875" style="28" customWidth="1"/>
    <col min="11276" max="11279" width="11.44140625" style="28" hidden="1" customWidth="1"/>
    <col min="11280" max="11520" width="11.44140625" style="28" hidden="1"/>
    <col min="11521" max="11521" width="2.33203125" style="28" customWidth="1"/>
    <col min="11522" max="11522" width="16.33203125" style="28" customWidth="1"/>
    <col min="11523" max="11523" width="24.33203125" style="28" customWidth="1"/>
    <col min="11524" max="11524" width="29.6640625" style="28" customWidth="1"/>
    <col min="11525" max="11525" width="24.88671875" style="28" customWidth="1"/>
    <col min="11526" max="11526" width="21.5546875" style="28" customWidth="1"/>
    <col min="11527" max="11527" width="22" style="28" customWidth="1"/>
    <col min="11528" max="11529" width="14.5546875" style="28" customWidth="1"/>
    <col min="11530" max="11530" width="22.109375" style="28" customWidth="1"/>
    <col min="11531" max="11531" width="6.5546875" style="28" customWidth="1"/>
    <col min="11532" max="11535" width="11.44140625" style="28" hidden="1" customWidth="1"/>
    <col min="11536" max="11776" width="11.44140625" style="28" hidden="1"/>
    <col min="11777" max="11777" width="2.33203125" style="28" customWidth="1"/>
    <col min="11778" max="11778" width="16.33203125" style="28" customWidth="1"/>
    <col min="11779" max="11779" width="24.33203125" style="28" customWidth="1"/>
    <col min="11780" max="11780" width="29.6640625" style="28" customWidth="1"/>
    <col min="11781" max="11781" width="24.88671875" style="28" customWidth="1"/>
    <col min="11782" max="11782" width="21.5546875" style="28" customWidth="1"/>
    <col min="11783" max="11783" width="22" style="28" customWidth="1"/>
    <col min="11784" max="11785" width="14.5546875" style="28" customWidth="1"/>
    <col min="11786" max="11786" width="22.109375" style="28" customWidth="1"/>
    <col min="11787" max="11787" width="6.5546875" style="28" customWidth="1"/>
    <col min="11788" max="11791" width="11.44140625" style="28" hidden="1" customWidth="1"/>
    <col min="11792" max="12032" width="11.44140625" style="28" hidden="1"/>
    <col min="12033" max="12033" width="2.33203125" style="28" customWidth="1"/>
    <col min="12034" max="12034" width="16.33203125" style="28" customWidth="1"/>
    <col min="12035" max="12035" width="24.33203125" style="28" customWidth="1"/>
    <col min="12036" max="12036" width="29.6640625" style="28" customWidth="1"/>
    <col min="12037" max="12037" width="24.88671875" style="28" customWidth="1"/>
    <col min="12038" max="12038" width="21.5546875" style="28" customWidth="1"/>
    <col min="12039" max="12039" width="22" style="28" customWidth="1"/>
    <col min="12040" max="12041" width="14.5546875" style="28" customWidth="1"/>
    <col min="12042" max="12042" width="22.109375" style="28" customWidth="1"/>
    <col min="12043" max="12043" width="6.5546875" style="28" customWidth="1"/>
    <col min="12044" max="12047" width="11.44140625" style="28" hidden="1" customWidth="1"/>
    <col min="12048" max="12288" width="11.44140625" style="28" hidden="1"/>
    <col min="12289" max="12289" width="2.33203125" style="28" customWidth="1"/>
    <col min="12290" max="12290" width="16.33203125" style="28" customWidth="1"/>
    <col min="12291" max="12291" width="24.33203125" style="28" customWidth="1"/>
    <col min="12292" max="12292" width="29.6640625" style="28" customWidth="1"/>
    <col min="12293" max="12293" width="24.88671875" style="28" customWidth="1"/>
    <col min="12294" max="12294" width="21.5546875" style="28" customWidth="1"/>
    <col min="12295" max="12295" width="22" style="28" customWidth="1"/>
    <col min="12296" max="12297" width="14.5546875" style="28" customWidth="1"/>
    <col min="12298" max="12298" width="22.109375" style="28" customWidth="1"/>
    <col min="12299" max="12299" width="6.5546875" style="28" customWidth="1"/>
    <col min="12300" max="12303" width="11.44140625" style="28" hidden="1" customWidth="1"/>
    <col min="12304" max="12544" width="11.44140625" style="28" hidden="1"/>
    <col min="12545" max="12545" width="2.33203125" style="28" customWidth="1"/>
    <col min="12546" max="12546" width="16.33203125" style="28" customWidth="1"/>
    <col min="12547" max="12547" width="24.33203125" style="28" customWidth="1"/>
    <col min="12548" max="12548" width="29.6640625" style="28" customWidth="1"/>
    <col min="12549" max="12549" width="24.88671875" style="28" customWidth="1"/>
    <col min="12550" max="12550" width="21.5546875" style="28" customWidth="1"/>
    <col min="12551" max="12551" width="22" style="28" customWidth="1"/>
    <col min="12552" max="12553" width="14.5546875" style="28" customWidth="1"/>
    <col min="12554" max="12554" width="22.109375" style="28" customWidth="1"/>
    <col min="12555" max="12555" width="6.5546875" style="28" customWidth="1"/>
    <col min="12556" max="12559" width="11.44140625" style="28" hidden="1" customWidth="1"/>
    <col min="12560" max="12800" width="11.44140625" style="28" hidden="1"/>
    <col min="12801" max="12801" width="2.33203125" style="28" customWidth="1"/>
    <col min="12802" max="12802" width="16.33203125" style="28" customWidth="1"/>
    <col min="12803" max="12803" width="24.33203125" style="28" customWidth="1"/>
    <col min="12804" max="12804" width="29.6640625" style="28" customWidth="1"/>
    <col min="12805" max="12805" width="24.88671875" style="28" customWidth="1"/>
    <col min="12806" max="12806" width="21.5546875" style="28" customWidth="1"/>
    <col min="12807" max="12807" width="22" style="28" customWidth="1"/>
    <col min="12808" max="12809" width="14.5546875" style="28" customWidth="1"/>
    <col min="12810" max="12810" width="22.109375" style="28" customWidth="1"/>
    <col min="12811" max="12811" width="6.5546875" style="28" customWidth="1"/>
    <col min="12812" max="12815" width="11.44140625" style="28" hidden="1" customWidth="1"/>
    <col min="12816" max="13056" width="11.44140625" style="28" hidden="1"/>
    <col min="13057" max="13057" width="2.33203125" style="28" customWidth="1"/>
    <col min="13058" max="13058" width="16.33203125" style="28" customWidth="1"/>
    <col min="13059" max="13059" width="24.33203125" style="28" customWidth="1"/>
    <col min="13060" max="13060" width="29.6640625" style="28" customWidth="1"/>
    <col min="13061" max="13061" width="24.88671875" style="28" customWidth="1"/>
    <col min="13062" max="13062" width="21.5546875" style="28" customWidth="1"/>
    <col min="13063" max="13063" width="22" style="28" customWidth="1"/>
    <col min="13064" max="13065" width="14.5546875" style="28" customWidth="1"/>
    <col min="13066" max="13066" width="22.109375" style="28" customWidth="1"/>
    <col min="13067" max="13067" width="6.5546875" style="28" customWidth="1"/>
    <col min="13068" max="13071" width="11.44140625" style="28" hidden="1" customWidth="1"/>
    <col min="13072" max="13312" width="11.44140625" style="28" hidden="1"/>
    <col min="13313" max="13313" width="2.33203125" style="28" customWidth="1"/>
    <col min="13314" max="13314" width="16.33203125" style="28" customWidth="1"/>
    <col min="13315" max="13315" width="24.33203125" style="28" customWidth="1"/>
    <col min="13316" max="13316" width="29.6640625" style="28" customWidth="1"/>
    <col min="13317" max="13317" width="24.88671875" style="28" customWidth="1"/>
    <col min="13318" max="13318" width="21.5546875" style="28" customWidth="1"/>
    <col min="13319" max="13319" width="22" style="28" customWidth="1"/>
    <col min="13320" max="13321" width="14.5546875" style="28" customWidth="1"/>
    <col min="13322" max="13322" width="22.109375" style="28" customWidth="1"/>
    <col min="13323" max="13323" width="6.5546875" style="28" customWidth="1"/>
    <col min="13324" max="13327" width="11.44140625" style="28" hidden="1" customWidth="1"/>
    <col min="13328" max="13568" width="11.44140625" style="28" hidden="1"/>
    <col min="13569" max="13569" width="2.33203125" style="28" customWidth="1"/>
    <col min="13570" max="13570" width="16.33203125" style="28" customWidth="1"/>
    <col min="13571" max="13571" width="24.33203125" style="28" customWidth="1"/>
    <col min="13572" max="13572" width="29.6640625" style="28" customWidth="1"/>
    <col min="13573" max="13573" width="24.88671875" style="28" customWidth="1"/>
    <col min="13574" max="13574" width="21.5546875" style="28" customWidth="1"/>
    <col min="13575" max="13575" width="22" style="28" customWidth="1"/>
    <col min="13576" max="13577" width="14.5546875" style="28" customWidth="1"/>
    <col min="13578" max="13578" width="22.109375" style="28" customWidth="1"/>
    <col min="13579" max="13579" width="6.5546875" style="28" customWidth="1"/>
    <col min="13580" max="13583" width="11.44140625" style="28" hidden="1" customWidth="1"/>
    <col min="13584" max="13824" width="11.44140625" style="28" hidden="1"/>
    <col min="13825" max="13825" width="2.33203125" style="28" customWidth="1"/>
    <col min="13826" max="13826" width="16.33203125" style="28" customWidth="1"/>
    <col min="13827" max="13827" width="24.33203125" style="28" customWidth="1"/>
    <col min="13828" max="13828" width="29.6640625" style="28" customWidth="1"/>
    <col min="13829" max="13829" width="24.88671875" style="28" customWidth="1"/>
    <col min="13830" max="13830" width="21.5546875" style="28" customWidth="1"/>
    <col min="13831" max="13831" width="22" style="28" customWidth="1"/>
    <col min="13832" max="13833" width="14.5546875" style="28" customWidth="1"/>
    <col min="13834" max="13834" width="22.109375" style="28" customWidth="1"/>
    <col min="13835" max="13835" width="6.5546875" style="28" customWidth="1"/>
    <col min="13836" max="13839" width="11.44140625" style="28" hidden="1" customWidth="1"/>
    <col min="13840" max="14080" width="11.44140625" style="28" hidden="1"/>
    <col min="14081" max="14081" width="2.33203125" style="28" customWidth="1"/>
    <col min="14082" max="14082" width="16.33203125" style="28" customWidth="1"/>
    <col min="14083" max="14083" width="24.33203125" style="28" customWidth="1"/>
    <col min="14084" max="14084" width="29.6640625" style="28" customWidth="1"/>
    <col min="14085" max="14085" width="24.88671875" style="28" customWidth="1"/>
    <col min="14086" max="14086" width="21.5546875" style="28" customWidth="1"/>
    <col min="14087" max="14087" width="22" style="28" customWidth="1"/>
    <col min="14088" max="14089" width="14.5546875" style="28" customWidth="1"/>
    <col min="14090" max="14090" width="22.109375" style="28" customWidth="1"/>
    <col min="14091" max="14091" width="6.5546875" style="28" customWidth="1"/>
    <col min="14092" max="14095" width="11.44140625" style="28" hidden="1" customWidth="1"/>
    <col min="14096" max="14336" width="11.44140625" style="28" hidden="1"/>
    <col min="14337" max="14337" width="2.33203125" style="28" customWidth="1"/>
    <col min="14338" max="14338" width="16.33203125" style="28" customWidth="1"/>
    <col min="14339" max="14339" width="24.33203125" style="28" customWidth="1"/>
    <col min="14340" max="14340" width="29.6640625" style="28" customWidth="1"/>
    <col min="14341" max="14341" width="24.88671875" style="28" customWidth="1"/>
    <col min="14342" max="14342" width="21.5546875" style="28" customWidth="1"/>
    <col min="14343" max="14343" width="22" style="28" customWidth="1"/>
    <col min="14344" max="14345" width="14.5546875" style="28" customWidth="1"/>
    <col min="14346" max="14346" width="22.109375" style="28" customWidth="1"/>
    <col min="14347" max="14347" width="6.5546875" style="28" customWidth="1"/>
    <col min="14348" max="14351" width="11.44140625" style="28" hidden="1" customWidth="1"/>
    <col min="14352" max="14592" width="11.44140625" style="28" hidden="1"/>
    <col min="14593" max="14593" width="2.33203125" style="28" customWidth="1"/>
    <col min="14594" max="14594" width="16.33203125" style="28" customWidth="1"/>
    <col min="14595" max="14595" width="24.33203125" style="28" customWidth="1"/>
    <col min="14596" max="14596" width="29.6640625" style="28" customWidth="1"/>
    <col min="14597" max="14597" width="24.88671875" style="28" customWidth="1"/>
    <col min="14598" max="14598" width="21.5546875" style="28" customWidth="1"/>
    <col min="14599" max="14599" width="22" style="28" customWidth="1"/>
    <col min="14600" max="14601" width="14.5546875" style="28" customWidth="1"/>
    <col min="14602" max="14602" width="22.109375" style="28" customWidth="1"/>
    <col min="14603" max="14603" width="6.5546875" style="28" customWidth="1"/>
    <col min="14604" max="14607" width="11.44140625" style="28" hidden="1" customWidth="1"/>
    <col min="14608" max="14848" width="11.44140625" style="28" hidden="1"/>
    <col min="14849" max="14849" width="2.33203125" style="28" customWidth="1"/>
    <col min="14850" max="14850" width="16.33203125" style="28" customWidth="1"/>
    <col min="14851" max="14851" width="24.33203125" style="28" customWidth="1"/>
    <col min="14852" max="14852" width="29.6640625" style="28" customWidth="1"/>
    <col min="14853" max="14853" width="24.88671875" style="28" customWidth="1"/>
    <col min="14854" max="14854" width="21.5546875" style="28" customWidth="1"/>
    <col min="14855" max="14855" width="22" style="28" customWidth="1"/>
    <col min="14856" max="14857" width="14.5546875" style="28" customWidth="1"/>
    <col min="14858" max="14858" width="22.109375" style="28" customWidth="1"/>
    <col min="14859" max="14859" width="6.5546875" style="28" customWidth="1"/>
    <col min="14860" max="14863" width="11.44140625" style="28" hidden="1" customWidth="1"/>
    <col min="14864" max="15104" width="11.44140625" style="28" hidden="1"/>
    <col min="15105" max="15105" width="2.33203125" style="28" customWidth="1"/>
    <col min="15106" max="15106" width="16.33203125" style="28" customWidth="1"/>
    <col min="15107" max="15107" width="24.33203125" style="28" customWidth="1"/>
    <col min="15108" max="15108" width="29.6640625" style="28" customWidth="1"/>
    <col min="15109" max="15109" width="24.88671875" style="28" customWidth="1"/>
    <col min="15110" max="15110" width="21.5546875" style="28" customWidth="1"/>
    <col min="15111" max="15111" width="22" style="28" customWidth="1"/>
    <col min="15112" max="15113" width="14.5546875" style="28" customWidth="1"/>
    <col min="15114" max="15114" width="22.109375" style="28" customWidth="1"/>
    <col min="15115" max="15115" width="6.5546875" style="28" customWidth="1"/>
    <col min="15116" max="15119" width="11.44140625" style="28" hidden="1" customWidth="1"/>
    <col min="15120" max="15360" width="11.44140625" style="28" hidden="1"/>
    <col min="15361" max="15361" width="2.33203125" style="28" customWidth="1"/>
    <col min="15362" max="15362" width="16.33203125" style="28" customWidth="1"/>
    <col min="15363" max="15363" width="24.33203125" style="28" customWidth="1"/>
    <col min="15364" max="15364" width="29.6640625" style="28" customWidth="1"/>
    <col min="15365" max="15365" width="24.88671875" style="28" customWidth="1"/>
    <col min="15366" max="15366" width="21.5546875" style="28" customWidth="1"/>
    <col min="15367" max="15367" width="22" style="28" customWidth="1"/>
    <col min="15368" max="15369" width="14.5546875" style="28" customWidth="1"/>
    <col min="15370" max="15370" width="22.109375" style="28" customWidth="1"/>
    <col min="15371" max="15371" width="6.5546875" style="28" customWidth="1"/>
    <col min="15372" max="15375" width="11.44140625" style="28" hidden="1" customWidth="1"/>
    <col min="15376" max="15616" width="11.44140625" style="28" hidden="1"/>
    <col min="15617" max="15617" width="2.33203125" style="28" customWidth="1"/>
    <col min="15618" max="15618" width="16.33203125" style="28" customWidth="1"/>
    <col min="15619" max="15619" width="24.33203125" style="28" customWidth="1"/>
    <col min="15620" max="15620" width="29.6640625" style="28" customWidth="1"/>
    <col min="15621" max="15621" width="24.88671875" style="28" customWidth="1"/>
    <col min="15622" max="15622" width="21.5546875" style="28" customWidth="1"/>
    <col min="15623" max="15623" width="22" style="28" customWidth="1"/>
    <col min="15624" max="15625" width="14.5546875" style="28" customWidth="1"/>
    <col min="15626" max="15626" width="22.109375" style="28" customWidth="1"/>
    <col min="15627" max="15627" width="6.5546875" style="28" customWidth="1"/>
    <col min="15628" max="15631" width="11.44140625" style="28" hidden="1" customWidth="1"/>
    <col min="15632" max="15872" width="11.44140625" style="28" hidden="1"/>
    <col min="15873" max="15873" width="2.33203125" style="28" customWidth="1"/>
    <col min="15874" max="15874" width="16.33203125" style="28" customWidth="1"/>
    <col min="15875" max="15875" width="24.33203125" style="28" customWidth="1"/>
    <col min="15876" max="15876" width="29.6640625" style="28" customWidth="1"/>
    <col min="15877" max="15877" width="24.88671875" style="28" customWidth="1"/>
    <col min="15878" max="15878" width="21.5546875" style="28" customWidth="1"/>
    <col min="15879" max="15879" width="22" style="28" customWidth="1"/>
    <col min="15880" max="15881" width="14.5546875" style="28" customWidth="1"/>
    <col min="15882" max="15882" width="22.109375" style="28" customWidth="1"/>
    <col min="15883" max="15883" width="6.5546875" style="28" customWidth="1"/>
    <col min="15884" max="15887" width="11.44140625" style="28" hidden="1" customWidth="1"/>
    <col min="15888" max="16128" width="11.44140625" style="28" hidden="1"/>
    <col min="16129" max="16129" width="2.33203125" style="28" customWidth="1"/>
    <col min="16130" max="16130" width="16.33203125" style="28" customWidth="1"/>
    <col min="16131" max="16131" width="24.33203125" style="28" customWidth="1"/>
    <col min="16132" max="16132" width="29.6640625" style="28" customWidth="1"/>
    <col min="16133" max="16133" width="24.88671875" style="28" customWidth="1"/>
    <col min="16134" max="16134" width="21.5546875" style="28" customWidth="1"/>
    <col min="16135" max="16135" width="22" style="28" customWidth="1"/>
    <col min="16136" max="16137" width="14.5546875" style="28" customWidth="1"/>
    <col min="16138" max="16138" width="22.109375" style="28" customWidth="1"/>
    <col min="16139" max="16139" width="6.5546875" style="28" customWidth="1"/>
    <col min="16140" max="16143" width="11.44140625" style="28" hidden="1" customWidth="1"/>
    <col min="16144" max="16384" width="11.44140625" style="28" hidden="1"/>
  </cols>
  <sheetData>
    <row r="1" spans="1:36" ht="20.100000000000001" customHeight="1">
      <c r="A1" s="356"/>
      <c r="B1" s="356"/>
      <c r="C1" s="356"/>
      <c r="D1" s="361" t="s">
        <v>110</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58" t="s">
        <v>400</v>
      </c>
      <c r="AG1" s="358"/>
      <c r="AH1" s="358"/>
      <c r="AJ1" s="115"/>
    </row>
    <row r="2" spans="1:36" ht="20.100000000000001" customHeight="1">
      <c r="A2" s="356"/>
      <c r="B2" s="356"/>
      <c r="C2" s="356"/>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58" t="s">
        <v>417</v>
      </c>
      <c r="AG2" s="358"/>
      <c r="AH2" s="358"/>
      <c r="AJ2" s="115"/>
    </row>
    <row r="3" spans="1:36" ht="20.100000000000001" customHeight="1">
      <c r="A3" s="356"/>
      <c r="B3" s="356"/>
      <c r="C3" s="356"/>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58" t="s">
        <v>401</v>
      </c>
      <c r="AG3" s="358"/>
      <c r="AH3" s="358"/>
      <c r="AJ3" s="115"/>
    </row>
    <row r="4" spans="1:36" ht="20.100000000000001" customHeight="1">
      <c r="A4" s="356"/>
      <c r="B4" s="356"/>
      <c r="C4" s="356"/>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58" t="s">
        <v>109</v>
      </c>
      <c r="AG4" s="358"/>
      <c r="AH4" s="358"/>
      <c r="AJ4" s="115"/>
    </row>
    <row r="5" spans="1:36" ht="15" customHeight="1">
      <c r="A5" s="366"/>
      <c r="B5" s="367"/>
      <c r="C5" s="367"/>
      <c r="D5" s="364" t="s">
        <v>135</v>
      </c>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H5" s="142"/>
    </row>
    <row r="6" spans="1:36" ht="15" customHeight="1">
      <c r="A6" s="368"/>
      <c r="B6" s="369"/>
      <c r="C6" s="369"/>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H6" s="141"/>
    </row>
    <row r="7" spans="1:36" ht="15" customHeight="1">
      <c r="A7" s="368"/>
      <c r="B7" s="369"/>
      <c r="C7" s="369"/>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H7" s="141"/>
    </row>
    <row r="8" spans="1:36" ht="15" customHeight="1">
      <c r="A8" s="368"/>
      <c r="B8" s="369"/>
      <c r="C8" s="369"/>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H8" s="141"/>
    </row>
    <row r="9" spans="1:36" ht="15" customHeight="1">
      <c r="A9" s="368"/>
      <c r="B9" s="369"/>
      <c r="C9" s="369"/>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H9" s="141"/>
    </row>
    <row r="10" spans="1:36" ht="15" customHeight="1">
      <c r="A10" s="368"/>
      <c r="B10" s="369"/>
      <c r="C10" s="369"/>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H10" s="141"/>
    </row>
    <row r="11" spans="1:36" ht="15" customHeight="1">
      <c r="A11" s="369"/>
      <c r="B11" s="365" t="s">
        <v>136</v>
      </c>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H11" s="141"/>
    </row>
    <row r="12" spans="1:36">
      <c r="A12" s="369"/>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H12" s="141"/>
    </row>
    <row r="13" spans="1:36">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70"/>
    </row>
    <row r="14" spans="1:36">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70"/>
    </row>
    <row r="15" spans="1:36">
      <c r="A15" s="369"/>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70"/>
    </row>
    <row r="16" spans="1:36" s="40" customFormat="1" ht="16.5" customHeight="1">
      <c r="A16" s="362" t="s">
        <v>0</v>
      </c>
      <c r="B16" s="362"/>
      <c r="C16" s="362"/>
      <c r="D16" s="362"/>
      <c r="E16" s="362"/>
      <c r="F16" s="362" t="s">
        <v>39</v>
      </c>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row>
    <row r="17" spans="1:34" s="40" customFormat="1" ht="20.25" customHeight="1">
      <c r="A17" s="359" t="s">
        <v>297</v>
      </c>
      <c r="B17" s="359"/>
      <c r="C17" s="359" t="s">
        <v>290</v>
      </c>
      <c r="D17" s="359"/>
      <c r="E17" s="359"/>
      <c r="F17" s="122" t="s">
        <v>38</v>
      </c>
      <c r="G17" s="363">
        <v>2025</v>
      </c>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row>
    <row r="18" spans="1:34" s="6" customFormat="1" ht="15" customHeight="1">
      <c r="A18" s="360" t="s">
        <v>288</v>
      </c>
      <c r="B18" s="360" t="s">
        <v>287</v>
      </c>
      <c r="C18" s="360" t="s">
        <v>286</v>
      </c>
      <c r="D18" s="360" t="s">
        <v>285</v>
      </c>
      <c r="E18" s="360" t="s">
        <v>2</v>
      </c>
      <c r="F18" s="352" t="s">
        <v>67</v>
      </c>
      <c r="G18" s="352"/>
      <c r="H18" s="352"/>
      <c r="I18" s="352"/>
      <c r="J18" s="352"/>
      <c r="K18" s="352"/>
      <c r="L18" s="352"/>
      <c r="M18" s="352"/>
      <c r="N18" s="352"/>
      <c r="O18" s="352"/>
      <c r="P18" s="352"/>
      <c r="Q18" s="352"/>
      <c r="R18" s="353" t="s">
        <v>66</v>
      </c>
      <c r="S18" s="353"/>
      <c r="T18" s="353"/>
      <c r="U18" s="353"/>
      <c r="V18" s="353"/>
      <c r="W18" s="353"/>
      <c r="X18" s="353"/>
      <c r="Y18" s="353"/>
      <c r="Z18" s="353"/>
      <c r="AA18" s="353"/>
      <c r="AB18" s="353"/>
      <c r="AC18" s="353"/>
      <c r="AD18" s="353"/>
      <c r="AE18" s="353"/>
      <c r="AF18" s="353"/>
      <c r="AG18" s="353"/>
      <c r="AH18" s="353" t="s">
        <v>14</v>
      </c>
    </row>
    <row r="19" spans="1:34" s="6" customFormat="1" ht="15" customHeight="1">
      <c r="A19" s="360"/>
      <c r="B19" s="360"/>
      <c r="C19" s="360"/>
      <c r="D19" s="360"/>
      <c r="E19" s="360"/>
      <c r="F19" s="352"/>
      <c r="G19" s="352"/>
      <c r="H19" s="352"/>
      <c r="I19" s="352"/>
      <c r="J19" s="352"/>
      <c r="K19" s="352"/>
      <c r="L19" s="352"/>
      <c r="M19" s="352"/>
      <c r="N19" s="352"/>
      <c r="O19" s="352"/>
      <c r="P19" s="352"/>
      <c r="Q19" s="352"/>
      <c r="R19" s="353" t="s">
        <v>15</v>
      </c>
      <c r="S19" s="353"/>
      <c r="T19" s="353"/>
      <c r="U19" s="353"/>
      <c r="V19" s="353" t="s">
        <v>16</v>
      </c>
      <c r="W19" s="353"/>
      <c r="X19" s="353"/>
      <c r="Y19" s="353"/>
      <c r="Z19" s="353" t="s">
        <v>17</v>
      </c>
      <c r="AA19" s="353"/>
      <c r="AB19" s="353"/>
      <c r="AC19" s="353"/>
      <c r="AD19" s="353" t="s">
        <v>18</v>
      </c>
      <c r="AE19" s="353"/>
      <c r="AF19" s="353"/>
      <c r="AG19" s="353"/>
      <c r="AH19" s="353"/>
    </row>
    <row r="20" spans="1:34" s="6" customFormat="1" ht="43.2" customHeight="1">
      <c r="A20" s="360"/>
      <c r="B20" s="360"/>
      <c r="C20" s="360"/>
      <c r="D20" s="360"/>
      <c r="E20" s="360"/>
      <c r="F20" s="119" t="s">
        <v>3</v>
      </c>
      <c r="G20" s="119" t="s">
        <v>4</v>
      </c>
      <c r="H20" s="119" t="s">
        <v>5</v>
      </c>
      <c r="I20" s="119" t="s">
        <v>62</v>
      </c>
      <c r="J20" s="119" t="s">
        <v>60</v>
      </c>
      <c r="K20" s="119" t="s">
        <v>6</v>
      </c>
      <c r="L20" s="119" t="s">
        <v>7</v>
      </c>
      <c r="M20" s="119" t="s">
        <v>8</v>
      </c>
      <c r="N20" s="119" t="s">
        <v>9</v>
      </c>
      <c r="O20" s="119" t="s">
        <v>10</v>
      </c>
      <c r="P20" s="119" t="s">
        <v>11</v>
      </c>
      <c r="Q20" s="119" t="s">
        <v>12</v>
      </c>
      <c r="R20" s="120" t="s">
        <v>19</v>
      </c>
      <c r="S20" s="120" t="s">
        <v>20</v>
      </c>
      <c r="T20" s="121" t="s">
        <v>21</v>
      </c>
      <c r="U20" s="120" t="s">
        <v>13</v>
      </c>
      <c r="V20" s="120" t="s">
        <v>40</v>
      </c>
      <c r="W20" s="120" t="s">
        <v>41</v>
      </c>
      <c r="X20" s="121" t="s">
        <v>42</v>
      </c>
      <c r="Y20" s="120" t="s">
        <v>68</v>
      </c>
      <c r="Z20" s="120" t="s">
        <v>43</v>
      </c>
      <c r="AA20" s="120" t="s">
        <v>44</v>
      </c>
      <c r="AB20" s="121" t="s">
        <v>45</v>
      </c>
      <c r="AC20" s="120" t="s">
        <v>70</v>
      </c>
      <c r="AD20" s="120" t="s">
        <v>46</v>
      </c>
      <c r="AE20" s="120" t="s">
        <v>47</v>
      </c>
      <c r="AF20" s="121" t="s">
        <v>48</v>
      </c>
      <c r="AG20" s="120" t="s">
        <v>71</v>
      </c>
      <c r="AH20" s="353"/>
    </row>
    <row r="21" spans="1:34" s="182" customFormat="1" ht="150.6" customHeight="1">
      <c r="A21" s="180" t="s">
        <v>487</v>
      </c>
      <c r="B21" s="175" t="s">
        <v>53</v>
      </c>
      <c r="C21" s="175" t="s">
        <v>49</v>
      </c>
      <c r="D21" s="175" t="s">
        <v>51</v>
      </c>
      <c r="E21" s="175" t="s">
        <v>52</v>
      </c>
      <c r="F21" s="175" t="s">
        <v>58</v>
      </c>
      <c r="G21" s="175" t="s">
        <v>133</v>
      </c>
      <c r="H21" s="175" t="s">
        <v>59</v>
      </c>
      <c r="I21" s="175" t="s">
        <v>63</v>
      </c>
      <c r="J21" s="175" t="s">
        <v>61</v>
      </c>
      <c r="K21" s="175" t="s">
        <v>65</v>
      </c>
      <c r="L21" s="175" t="s">
        <v>64</v>
      </c>
      <c r="M21" s="175" t="s">
        <v>22</v>
      </c>
      <c r="N21" s="175" t="s">
        <v>23</v>
      </c>
      <c r="O21" s="175" t="s">
        <v>24</v>
      </c>
      <c r="P21" s="175" t="s">
        <v>25</v>
      </c>
      <c r="Q21" s="175" t="s">
        <v>26</v>
      </c>
      <c r="R21" s="175" t="s">
        <v>28</v>
      </c>
      <c r="S21" s="175" t="s">
        <v>29</v>
      </c>
      <c r="T21" s="181" t="s">
        <v>30</v>
      </c>
      <c r="U21" s="175" t="s">
        <v>27</v>
      </c>
      <c r="V21" s="175" t="s">
        <v>31</v>
      </c>
      <c r="W21" s="175" t="s">
        <v>32</v>
      </c>
      <c r="X21" s="181" t="s">
        <v>30</v>
      </c>
      <c r="Y21" s="175" t="s">
        <v>69</v>
      </c>
      <c r="Z21" s="175" t="s">
        <v>33</v>
      </c>
      <c r="AA21" s="175" t="s">
        <v>34</v>
      </c>
      <c r="AB21" s="181" t="s">
        <v>30</v>
      </c>
      <c r="AC21" s="175" t="s">
        <v>73</v>
      </c>
      <c r="AD21" s="175" t="s">
        <v>35</v>
      </c>
      <c r="AE21" s="175" t="s">
        <v>36</v>
      </c>
      <c r="AF21" s="181" t="s">
        <v>30</v>
      </c>
      <c r="AG21" s="175" t="s">
        <v>72</v>
      </c>
      <c r="AH21" s="175" t="s">
        <v>74</v>
      </c>
    </row>
    <row r="22" spans="1:34" s="54" customFormat="1" ht="71.400000000000006">
      <c r="A22" s="180" t="s">
        <v>487</v>
      </c>
      <c r="B22" s="125" t="s">
        <v>486</v>
      </c>
      <c r="C22" s="125" t="s">
        <v>103</v>
      </c>
      <c r="D22" s="132" t="s">
        <v>831</v>
      </c>
      <c r="E22" s="125" t="s">
        <v>485</v>
      </c>
      <c r="F22" s="129" t="s">
        <v>111</v>
      </c>
      <c r="G22" s="129" t="s">
        <v>432</v>
      </c>
      <c r="H22" s="129" t="s">
        <v>120</v>
      </c>
      <c r="I22" s="129" t="s">
        <v>440</v>
      </c>
      <c r="J22" s="129" t="s">
        <v>95</v>
      </c>
      <c r="K22" s="129" t="s">
        <v>441</v>
      </c>
      <c r="L22" s="129" t="s">
        <v>442</v>
      </c>
      <c r="M22" s="129" t="s">
        <v>443</v>
      </c>
      <c r="N22" s="129" t="s">
        <v>444</v>
      </c>
      <c r="O22" s="129" t="s">
        <v>445</v>
      </c>
      <c r="P22" s="131">
        <v>45689</v>
      </c>
      <c r="Q22" s="131">
        <v>46021</v>
      </c>
      <c r="R22" s="154">
        <v>1</v>
      </c>
      <c r="S22" s="154">
        <v>1</v>
      </c>
      <c r="T22" s="153">
        <v>1</v>
      </c>
      <c r="U22" s="154"/>
      <c r="V22" s="155"/>
      <c r="W22" s="155"/>
      <c r="X22" s="156" t="e">
        <v>#DIV/0!</v>
      </c>
      <c r="Y22" s="155"/>
      <c r="Z22" s="157"/>
      <c r="AA22" s="157"/>
      <c r="AB22" s="158" t="e">
        <v>#DIV/0!</v>
      </c>
      <c r="AC22" s="157"/>
      <c r="AD22" s="127"/>
      <c r="AE22" s="127"/>
      <c r="AF22" s="128" t="e">
        <v>#DIV/0!</v>
      </c>
      <c r="AG22" s="128"/>
      <c r="AH22" s="129" t="s">
        <v>439</v>
      </c>
    </row>
    <row r="23" spans="1:34" s="55" customFormat="1" ht="81.599999999999994">
      <c r="A23" s="180" t="s">
        <v>487</v>
      </c>
      <c r="B23" s="125" t="s">
        <v>486</v>
      </c>
      <c r="C23" s="125" t="s">
        <v>103</v>
      </c>
      <c r="D23" s="132" t="s">
        <v>831</v>
      </c>
      <c r="E23" s="125" t="s">
        <v>485</v>
      </c>
      <c r="F23" s="129" t="s">
        <v>111</v>
      </c>
      <c r="G23" s="129" t="s">
        <v>432</v>
      </c>
      <c r="H23" s="129" t="s">
        <v>119</v>
      </c>
      <c r="I23" s="129" t="s">
        <v>440</v>
      </c>
      <c r="J23" s="129" t="s">
        <v>95</v>
      </c>
      <c r="K23" s="129" t="s">
        <v>446</v>
      </c>
      <c r="L23" s="129" t="s">
        <v>447</v>
      </c>
      <c r="M23" s="129">
        <v>1</v>
      </c>
      <c r="N23" s="129" t="s">
        <v>448</v>
      </c>
      <c r="O23" s="129" t="s">
        <v>449</v>
      </c>
      <c r="P23" s="131">
        <v>45658</v>
      </c>
      <c r="Q23" s="131">
        <v>45746</v>
      </c>
      <c r="R23" s="154">
        <v>1</v>
      </c>
      <c r="S23" s="154">
        <v>1</v>
      </c>
      <c r="T23" s="153">
        <v>1</v>
      </c>
      <c r="U23" s="154"/>
      <c r="V23" s="155"/>
      <c r="W23" s="155"/>
      <c r="X23" s="156" t="e">
        <v>#DIV/0!</v>
      </c>
      <c r="Y23" s="155"/>
      <c r="Z23" s="157"/>
      <c r="AA23" s="157"/>
      <c r="AB23" s="158" t="e">
        <v>#DIV/0!</v>
      </c>
      <c r="AC23" s="157"/>
      <c r="AD23" s="127"/>
      <c r="AE23" s="127"/>
      <c r="AF23" s="128" t="e">
        <v>#DIV/0!</v>
      </c>
      <c r="AG23" s="128"/>
      <c r="AH23" s="116" t="s">
        <v>439</v>
      </c>
    </row>
    <row r="24" spans="1:34" s="55" customFormat="1" ht="71.400000000000006">
      <c r="A24" s="180" t="s">
        <v>487</v>
      </c>
      <c r="B24" s="125" t="s">
        <v>486</v>
      </c>
      <c r="C24" s="125" t="s">
        <v>103</v>
      </c>
      <c r="D24" s="132" t="s">
        <v>450</v>
      </c>
      <c r="E24" s="125" t="s">
        <v>485</v>
      </c>
      <c r="F24" s="129" t="s">
        <v>111</v>
      </c>
      <c r="G24" s="129" t="s">
        <v>432</v>
      </c>
      <c r="H24" s="129" t="s">
        <v>119</v>
      </c>
      <c r="I24" s="129" t="s">
        <v>440</v>
      </c>
      <c r="J24" s="129" t="s">
        <v>95</v>
      </c>
      <c r="K24" s="129" t="s">
        <v>451</v>
      </c>
      <c r="L24" s="129" t="s">
        <v>452</v>
      </c>
      <c r="M24" s="129">
        <v>1</v>
      </c>
      <c r="N24" s="129" t="s">
        <v>453</v>
      </c>
      <c r="O24" s="129" t="s">
        <v>454</v>
      </c>
      <c r="P24" s="131">
        <v>45658</v>
      </c>
      <c r="Q24" s="131">
        <v>45687</v>
      </c>
      <c r="R24" s="154">
        <v>1</v>
      </c>
      <c r="S24" s="154">
        <v>1</v>
      </c>
      <c r="T24" s="153">
        <v>1</v>
      </c>
      <c r="U24" s="154"/>
      <c r="V24" s="155"/>
      <c r="W24" s="155"/>
      <c r="X24" s="156" t="e">
        <v>#DIV/0!</v>
      </c>
      <c r="Y24" s="155"/>
      <c r="Z24" s="157"/>
      <c r="AA24" s="157"/>
      <c r="AB24" s="158" t="e">
        <v>#DIV/0!</v>
      </c>
      <c r="AC24" s="157"/>
      <c r="AD24" s="127"/>
      <c r="AE24" s="127"/>
      <c r="AF24" s="128" t="e">
        <v>#DIV/0!</v>
      </c>
      <c r="AG24" s="128"/>
      <c r="AH24" s="116" t="s">
        <v>439</v>
      </c>
    </row>
    <row r="25" spans="1:34" s="55" customFormat="1" ht="72">
      <c r="A25" s="180" t="s">
        <v>487</v>
      </c>
      <c r="B25" s="125" t="s">
        <v>486</v>
      </c>
      <c r="C25" s="125" t="s">
        <v>103</v>
      </c>
      <c r="D25" s="132" t="s">
        <v>831</v>
      </c>
      <c r="E25" s="125" t="s">
        <v>485</v>
      </c>
      <c r="F25" s="129" t="s">
        <v>111</v>
      </c>
      <c r="G25" s="129" t="s">
        <v>432</v>
      </c>
      <c r="H25" s="129" t="s">
        <v>119</v>
      </c>
      <c r="I25" s="129" t="s">
        <v>440</v>
      </c>
      <c r="J25" s="129" t="s">
        <v>95</v>
      </c>
      <c r="K25" s="129" t="s">
        <v>455</v>
      </c>
      <c r="L25" s="129" t="s">
        <v>456</v>
      </c>
      <c r="M25" s="129">
        <v>1</v>
      </c>
      <c r="N25" s="129" t="s">
        <v>457</v>
      </c>
      <c r="O25" s="129" t="s">
        <v>458</v>
      </c>
      <c r="P25" s="131">
        <v>45689</v>
      </c>
      <c r="Q25" s="131">
        <v>46052</v>
      </c>
      <c r="R25" s="154">
        <v>1</v>
      </c>
      <c r="S25" s="154">
        <v>1</v>
      </c>
      <c r="T25" s="153">
        <v>1</v>
      </c>
      <c r="U25" s="154"/>
      <c r="V25" s="155"/>
      <c r="W25" s="155"/>
      <c r="X25" s="156" t="e">
        <v>#DIV/0!</v>
      </c>
      <c r="Y25" s="155" t="s">
        <v>459</v>
      </c>
      <c r="Z25" s="157"/>
      <c r="AA25" s="157"/>
      <c r="AB25" s="158" t="e">
        <v>#DIV/0!</v>
      </c>
      <c r="AC25" s="157"/>
      <c r="AD25" s="127"/>
      <c r="AE25" s="127"/>
      <c r="AF25" s="128" t="e">
        <v>#DIV/0!</v>
      </c>
      <c r="AG25" s="128"/>
      <c r="AH25" s="116" t="s">
        <v>439</v>
      </c>
    </row>
    <row r="26" spans="1:34" s="55" customFormat="1" ht="153">
      <c r="A26" s="180" t="s">
        <v>487</v>
      </c>
      <c r="B26" s="125" t="s">
        <v>486</v>
      </c>
      <c r="C26" s="125" t="s">
        <v>103</v>
      </c>
      <c r="D26" s="132" t="s">
        <v>831</v>
      </c>
      <c r="E26" s="125" t="s">
        <v>485</v>
      </c>
      <c r="F26" s="129" t="s">
        <v>111</v>
      </c>
      <c r="G26" s="129" t="s">
        <v>432</v>
      </c>
      <c r="H26" s="129" t="s">
        <v>119</v>
      </c>
      <c r="I26" s="129" t="s">
        <v>440</v>
      </c>
      <c r="J26" s="129" t="s">
        <v>95</v>
      </c>
      <c r="K26" s="129" t="s">
        <v>460</v>
      </c>
      <c r="L26" s="129" t="s">
        <v>461</v>
      </c>
      <c r="M26" s="129">
        <v>1</v>
      </c>
      <c r="N26" s="129" t="s">
        <v>461</v>
      </c>
      <c r="O26" s="129" t="s">
        <v>462</v>
      </c>
      <c r="P26" s="131">
        <v>45717</v>
      </c>
      <c r="Q26" s="131">
        <v>45746</v>
      </c>
      <c r="R26" s="154">
        <v>1</v>
      </c>
      <c r="S26" s="154">
        <v>1</v>
      </c>
      <c r="T26" s="153">
        <v>1</v>
      </c>
      <c r="U26" s="154"/>
      <c r="V26" s="155"/>
      <c r="W26" s="155"/>
      <c r="X26" s="156" t="e">
        <v>#DIV/0!</v>
      </c>
      <c r="Y26" s="155"/>
      <c r="Z26" s="157"/>
      <c r="AA26" s="157"/>
      <c r="AB26" s="158" t="e">
        <v>#DIV/0!</v>
      </c>
      <c r="AC26" s="157"/>
      <c r="AD26" s="127"/>
      <c r="AE26" s="127"/>
      <c r="AF26" s="128" t="e">
        <v>#DIV/0!</v>
      </c>
      <c r="AG26" s="128"/>
      <c r="AH26" s="116" t="s">
        <v>439</v>
      </c>
    </row>
    <row r="27" spans="1:34" s="55" customFormat="1" ht="91.8">
      <c r="A27" s="180" t="s">
        <v>487</v>
      </c>
      <c r="B27" s="125" t="s">
        <v>486</v>
      </c>
      <c r="C27" s="125" t="s">
        <v>103</v>
      </c>
      <c r="D27" s="132" t="s">
        <v>831</v>
      </c>
      <c r="E27" s="125" t="s">
        <v>485</v>
      </c>
      <c r="F27" s="129" t="s">
        <v>111</v>
      </c>
      <c r="G27" s="129" t="s">
        <v>432</v>
      </c>
      <c r="H27" s="129" t="s">
        <v>119</v>
      </c>
      <c r="I27" s="129" t="s">
        <v>440</v>
      </c>
      <c r="J27" s="129" t="s">
        <v>95</v>
      </c>
      <c r="K27" s="129" t="s">
        <v>463</v>
      </c>
      <c r="L27" s="129" t="s">
        <v>464</v>
      </c>
      <c r="M27" s="129">
        <v>1</v>
      </c>
      <c r="N27" s="129" t="s">
        <v>464</v>
      </c>
      <c r="O27" s="129" t="s">
        <v>465</v>
      </c>
      <c r="P27" s="131">
        <v>45870</v>
      </c>
      <c r="Q27" s="131">
        <v>45900</v>
      </c>
      <c r="R27" s="154"/>
      <c r="S27" s="154"/>
      <c r="T27" s="153" t="e">
        <v>#DIV/0!</v>
      </c>
      <c r="U27" s="154"/>
      <c r="V27" s="155"/>
      <c r="W27" s="155"/>
      <c r="X27" s="156" t="e">
        <v>#DIV/0!</v>
      </c>
      <c r="Y27" s="155"/>
      <c r="Z27" s="157">
        <v>1</v>
      </c>
      <c r="AA27" s="157">
        <v>1</v>
      </c>
      <c r="AB27" s="158">
        <v>1</v>
      </c>
      <c r="AC27" s="157" t="s">
        <v>466</v>
      </c>
      <c r="AD27" s="127"/>
      <c r="AE27" s="127"/>
      <c r="AF27" s="128" t="e">
        <v>#DIV/0!</v>
      </c>
      <c r="AG27" s="128"/>
      <c r="AH27" s="116" t="s">
        <v>439</v>
      </c>
    </row>
    <row r="28" spans="1:34" s="97" customFormat="1" ht="61.2">
      <c r="A28" s="180" t="s">
        <v>487</v>
      </c>
      <c r="B28" s="125" t="s">
        <v>486</v>
      </c>
      <c r="C28" s="125" t="s">
        <v>103</v>
      </c>
      <c r="D28" s="132" t="s">
        <v>831</v>
      </c>
      <c r="E28" s="125" t="s">
        <v>485</v>
      </c>
      <c r="F28" s="129" t="s">
        <v>111</v>
      </c>
      <c r="G28" s="129" t="s">
        <v>432</v>
      </c>
      <c r="H28" s="129" t="s">
        <v>119</v>
      </c>
      <c r="I28" s="129" t="s">
        <v>440</v>
      </c>
      <c r="J28" s="129" t="s">
        <v>95</v>
      </c>
      <c r="K28" s="129" t="s">
        <v>467</v>
      </c>
      <c r="L28" s="129" t="s">
        <v>468</v>
      </c>
      <c r="M28" s="129">
        <v>1</v>
      </c>
      <c r="N28" s="129" t="s">
        <v>468</v>
      </c>
      <c r="O28" s="129" t="s">
        <v>468</v>
      </c>
      <c r="P28" s="131">
        <v>45672</v>
      </c>
      <c r="Q28" s="131">
        <v>45777</v>
      </c>
      <c r="R28" s="154"/>
      <c r="S28" s="154"/>
      <c r="T28" s="153" t="e">
        <v>#DIV/0!</v>
      </c>
      <c r="U28" s="154"/>
      <c r="V28" s="155"/>
      <c r="W28" s="155"/>
      <c r="X28" s="156" t="e">
        <v>#DIV/0!</v>
      </c>
      <c r="Y28" s="155"/>
      <c r="Z28" s="157"/>
      <c r="AA28" s="157"/>
      <c r="AB28" s="158" t="e">
        <v>#DIV/0!</v>
      </c>
      <c r="AC28" s="157"/>
      <c r="AD28" s="127"/>
      <c r="AE28" s="127"/>
      <c r="AF28" s="128" t="e">
        <v>#DIV/0!</v>
      </c>
      <c r="AG28" s="128"/>
      <c r="AH28" s="113" t="s">
        <v>439</v>
      </c>
    </row>
    <row r="29" spans="1:34" s="55" customFormat="1" ht="51">
      <c r="A29" s="180" t="s">
        <v>487</v>
      </c>
      <c r="B29" s="125" t="s">
        <v>486</v>
      </c>
      <c r="C29" s="125" t="s">
        <v>103</v>
      </c>
      <c r="D29" s="132" t="s">
        <v>831</v>
      </c>
      <c r="E29" s="125" t="s">
        <v>485</v>
      </c>
      <c r="F29" s="129" t="s">
        <v>111</v>
      </c>
      <c r="G29" s="129" t="s">
        <v>432</v>
      </c>
      <c r="H29" s="129" t="s">
        <v>119</v>
      </c>
      <c r="I29" s="129" t="s">
        <v>440</v>
      </c>
      <c r="J29" s="129" t="s">
        <v>95</v>
      </c>
      <c r="K29" s="129" t="s">
        <v>469</v>
      </c>
      <c r="L29" s="129" t="s">
        <v>470</v>
      </c>
      <c r="M29" s="129">
        <v>1</v>
      </c>
      <c r="N29" s="129" t="s">
        <v>470</v>
      </c>
      <c r="O29" s="129" t="s">
        <v>470</v>
      </c>
      <c r="P29" s="131">
        <v>45689</v>
      </c>
      <c r="Q29" s="131">
        <v>45960</v>
      </c>
      <c r="R29" s="154"/>
      <c r="S29" s="154"/>
      <c r="T29" s="153" t="e">
        <v>#DIV/0!</v>
      </c>
      <c r="U29" s="154"/>
      <c r="V29" s="155"/>
      <c r="W29" s="155"/>
      <c r="X29" s="156" t="e">
        <v>#DIV/0!</v>
      </c>
      <c r="Y29" s="155"/>
      <c r="Z29" s="157"/>
      <c r="AA29" s="157"/>
      <c r="AB29" s="158" t="e">
        <v>#DIV/0!</v>
      </c>
      <c r="AC29" s="157"/>
      <c r="AD29" s="127"/>
      <c r="AE29" s="127"/>
      <c r="AF29" s="128" t="e">
        <v>#DIV/0!</v>
      </c>
      <c r="AG29" s="128"/>
      <c r="AH29" s="116" t="s">
        <v>439</v>
      </c>
    </row>
    <row r="30" spans="1:34" s="97" customFormat="1" ht="91.8">
      <c r="A30" s="180" t="s">
        <v>487</v>
      </c>
      <c r="B30" s="125" t="s">
        <v>486</v>
      </c>
      <c r="C30" s="125" t="s">
        <v>103</v>
      </c>
      <c r="D30" s="132" t="s">
        <v>831</v>
      </c>
      <c r="E30" s="125" t="s">
        <v>485</v>
      </c>
      <c r="F30" s="129" t="s">
        <v>111</v>
      </c>
      <c r="G30" s="129" t="s">
        <v>432</v>
      </c>
      <c r="H30" s="129" t="s">
        <v>119</v>
      </c>
      <c r="I30" s="129" t="s">
        <v>440</v>
      </c>
      <c r="J30" s="129" t="s">
        <v>95</v>
      </c>
      <c r="K30" s="129" t="s">
        <v>471</v>
      </c>
      <c r="L30" s="129" t="s">
        <v>472</v>
      </c>
      <c r="M30" s="129" t="s">
        <v>473</v>
      </c>
      <c r="N30" s="129" t="s">
        <v>474</v>
      </c>
      <c r="O30" s="129" t="s">
        <v>474</v>
      </c>
      <c r="P30" s="131">
        <v>45689</v>
      </c>
      <c r="Q30" s="131">
        <v>45899</v>
      </c>
      <c r="R30" s="154"/>
      <c r="S30" s="154"/>
      <c r="T30" s="153" t="e">
        <v>#DIV/0!</v>
      </c>
      <c r="U30" s="154"/>
      <c r="V30" s="155"/>
      <c r="W30" s="155"/>
      <c r="X30" s="156" t="e">
        <v>#DIV/0!</v>
      </c>
      <c r="Y30" s="155"/>
      <c r="Z30" s="157"/>
      <c r="AA30" s="157"/>
      <c r="AB30" s="158" t="e">
        <v>#DIV/0!</v>
      </c>
      <c r="AC30" s="157"/>
      <c r="AD30" s="127"/>
      <c r="AE30" s="127"/>
      <c r="AF30" s="128" t="e">
        <v>#DIV/0!</v>
      </c>
      <c r="AG30" s="128"/>
      <c r="AH30" s="113" t="s">
        <v>439</v>
      </c>
    </row>
    <row r="31" spans="1:34" s="55" customFormat="1" ht="61.2">
      <c r="A31" s="180" t="s">
        <v>487</v>
      </c>
      <c r="B31" s="125" t="s">
        <v>486</v>
      </c>
      <c r="C31" s="125" t="s">
        <v>103</v>
      </c>
      <c r="D31" s="132" t="s">
        <v>831</v>
      </c>
      <c r="E31" s="125" t="s">
        <v>485</v>
      </c>
      <c r="F31" s="129" t="s">
        <v>111</v>
      </c>
      <c r="G31" s="129" t="s">
        <v>432</v>
      </c>
      <c r="H31" s="129" t="s">
        <v>119</v>
      </c>
      <c r="I31" s="129" t="s">
        <v>440</v>
      </c>
      <c r="J31" s="129" t="s">
        <v>95</v>
      </c>
      <c r="K31" s="129" t="s">
        <v>475</v>
      </c>
      <c r="L31" s="129" t="s">
        <v>476</v>
      </c>
      <c r="M31" s="129" t="s">
        <v>473</v>
      </c>
      <c r="N31" s="129" t="s">
        <v>474</v>
      </c>
      <c r="O31" s="129" t="s">
        <v>474</v>
      </c>
      <c r="P31" s="131">
        <v>45689</v>
      </c>
      <c r="Q31" s="131">
        <v>46022</v>
      </c>
      <c r="R31" s="154"/>
      <c r="S31" s="154"/>
      <c r="T31" s="153" t="e">
        <v>#DIV/0!</v>
      </c>
      <c r="U31" s="154"/>
      <c r="V31" s="155"/>
      <c r="W31" s="155"/>
      <c r="X31" s="156" t="e">
        <v>#DIV/0!</v>
      </c>
      <c r="Y31" s="155"/>
      <c r="Z31" s="157"/>
      <c r="AA31" s="157"/>
      <c r="AB31" s="158" t="e">
        <v>#DIV/0!</v>
      </c>
      <c r="AC31" s="157"/>
      <c r="AD31" s="127"/>
      <c r="AE31" s="127"/>
      <c r="AF31" s="128" t="e">
        <v>#DIV/0!</v>
      </c>
      <c r="AG31" s="128"/>
      <c r="AH31" s="116" t="s">
        <v>439</v>
      </c>
    </row>
    <row r="32" spans="1:34" s="55" customFormat="1" ht="81.599999999999994">
      <c r="A32" s="180" t="s">
        <v>487</v>
      </c>
      <c r="B32" s="125" t="s">
        <v>486</v>
      </c>
      <c r="C32" s="125" t="s">
        <v>103</v>
      </c>
      <c r="D32" s="132" t="s">
        <v>830</v>
      </c>
      <c r="E32" s="125" t="s">
        <v>485</v>
      </c>
      <c r="F32" s="129" t="s">
        <v>111</v>
      </c>
      <c r="G32" s="129" t="s">
        <v>432</v>
      </c>
      <c r="H32" s="129" t="s">
        <v>119</v>
      </c>
      <c r="I32" s="129" t="s">
        <v>440</v>
      </c>
      <c r="J32" s="129" t="s">
        <v>95</v>
      </c>
      <c r="K32" s="129" t="s">
        <v>477</v>
      </c>
      <c r="L32" s="129" t="s">
        <v>478</v>
      </c>
      <c r="M32" s="129" t="s">
        <v>479</v>
      </c>
      <c r="N32" s="129" t="s">
        <v>480</v>
      </c>
      <c r="O32" s="129" t="s">
        <v>480</v>
      </c>
      <c r="P32" s="131">
        <v>45689</v>
      </c>
      <c r="Q32" s="131">
        <v>46021</v>
      </c>
      <c r="R32" s="154"/>
      <c r="S32" s="154"/>
      <c r="T32" s="153" t="e">
        <v>#DIV/0!</v>
      </c>
      <c r="U32" s="154"/>
      <c r="V32" s="155"/>
      <c r="W32" s="155"/>
      <c r="X32" s="156" t="e">
        <v>#DIV/0!</v>
      </c>
      <c r="Y32" s="155" t="s">
        <v>481</v>
      </c>
      <c r="Z32" s="157"/>
      <c r="AA32" s="157"/>
      <c r="AB32" s="158" t="e">
        <v>#DIV/0!</v>
      </c>
      <c r="AC32" s="157"/>
      <c r="AD32" s="127"/>
      <c r="AE32" s="127"/>
      <c r="AF32" s="128" t="e">
        <v>#DIV/0!</v>
      </c>
      <c r="AG32" s="128"/>
      <c r="AH32" s="116" t="s">
        <v>439</v>
      </c>
    </row>
    <row r="33" spans="1:34" s="97" customFormat="1" ht="71.400000000000006">
      <c r="A33" s="180" t="s">
        <v>487</v>
      </c>
      <c r="B33" s="125" t="s">
        <v>486</v>
      </c>
      <c r="C33" s="125" t="s">
        <v>103</v>
      </c>
      <c r="D33" s="132" t="s">
        <v>831</v>
      </c>
      <c r="E33" s="125" t="s">
        <v>485</v>
      </c>
      <c r="F33" s="129" t="s">
        <v>111</v>
      </c>
      <c r="G33" s="129" t="s">
        <v>432</v>
      </c>
      <c r="H33" s="129" t="s">
        <v>119</v>
      </c>
      <c r="I33" s="129" t="s">
        <v>440</v>
      </c>
      <c r="J33" s="129" t="s">
        <v>95</v>
      </c>
      <c r="K33" s="129" t="s">
        <v>482</v>
      </c>
      <c r="L33" s="129" t="s">
        <v>483</v>
      </c>
      <c r="M33" s="129" t="s">
        <v>484</v>
      </c>
      <c r="N33" s="129" t="s">
        <v>483</v>
      </c>
      <c r="O33" s="129" t="s">
        <v>483</v>
      </c>
      <c r="P33" s="131">
        <v>45778</v>
      </c>
      <c r="Q33" s="131">
        <v>45930</v>
      </c>
      <c r="R33" s="154"/>
      <c r="S33" s="154"/>
      <c r="T33" s="153" t="e">
        <v>#DIV/0!</v>
      </c>
      <c r="U33" s="154"/>
      <c r="V33" s="155"/>
      <c r="W33" s="155"/>
      <c r="X33" s="156" t="e">
        <v>#DIV/0!</v>
      </c>
      <c r="Y33" s="155"/>
      <c r="Z33" s="157"/>
      <c r="AA33" s="157"/>
      <c r="AB33" s="158" t="e">
        <v>#DIV/0!</v>
      </c>
      <c r="AC33" s="157"/>
      <c r="AD33" s="127"/>
      <c r="AE33" s="127"/>
      <c r="AF33" s="128" t="e">
        <v>#DIV/0!</v>
      </c>
      <c r="AG33" s="128"/>
      <c r="AH33" s="113" t="s">
        <v>439</v>
      </c>
    </row>
    <row r="34" spans="1:34" s="54" customFormat="1" ht="10.199999999999999">
      <c r="A34" s="136"/>
      <c r="B34" s="129"/>
      <c r="C34" s="129"/>
      <c r="D34" s="129"/>
      <c r="E34" s="129"/>
      <c r="F34" s="129"/>
      <c r="G34" s="129"/>
      <c r="H34" s="129"/>
      <c r="I34" s="129"/>
      <c r="J34" s="129"/>
      <c r="K34" s="129"/>
      <c r="L34" s="129"/>
      <c r="M34" s="129"/>
      <c r="N34" s="129"/>
      <c r="O34" s="129"/>
      <c r="P34" s="131"/>
      <c r="Q34" s="131"/>
      <c r="R34" s="138"/>
      <c r="S34" s="138"/>
      <c r="T34" s="139" t="e">
        <f t="shared" ref="T34" si="0">S34/R34</f>
        <v>#DIV/0!</v>
      </c>
      <c r="U34" s="129"/>
      <c r="V34" s="129"/>
      <c r="W34" s="129"/>
      <c r="X34" s="140" t="e">
        <f t="shared" ref="X34" si="1">W34/V34</f>
        <v>#DIV/0!</v>
      </c>
      <c r="Y34" s="129"/>
      <c r="Z34" s="129"/>
      <c r="AA34" s="129"/>
      <c r="AB34" s="140" t="e">
        <f t="shared" ref="AB34" si="2">AA34/Z34</f>
        <v>#DIV/0!</v>
      </c>
      <c r="AC34" s="129"/>
      <c r="AD34" s="129"/>
      <c r="AE34" s="129"/>
      <c r="AF34" s="140" t="e">
        <f t="shared" ref="AF34" si="3">AE34/AD34</f>
        <v>#DIV/0!</v>
      </c>
      <c r="AG34" s="129"/>
      <c r="AH34" s="129"/>
    </row>
    <row r="35" spans="1:34" s="40" customFormat="1" ht="18" customHeight="1">
      <c r="M35" s="40">
        <v>16</v>
      </c>
      <c r="R35" s="40">
        <f>COUNT(R22:R34)</f>
        <v>5</v>
      </c>
      <c r="S35" s="40">
        <f>COUNTIF(S22:S34,"&gt;0")</f>
        <v>5</v>
      </c>
      <c r="T35" s="53"/>
      <c r="V35" s="40">
        <f>COUNT(V22:V34)</f>
        <v>0</v>
      </c>
      <c r="W35" s="40">
        <f>COUNTIF(W22:W34,"&gt;0")</f>
        <v>0</v>
      </c>
      <c r="X35" s="53"/>
      <c r="Z35" s="40">
        <f>COUNT(Z22:Z34)</f>
        <v>1</v>
      </c>
      <c r="AA35" s="40">
        <f>COUNTIF(AA22:AA34,"&gt;0")</f>
        <v>1</v>
      </c>
      <c r="AB35" s="53"/>
      <c r="AD35" s="40">
        <f>COUNT(AD22:AD34)</f>
        <v>0</v>
      </c>
      <c r="AE35" s="40">
        <f>COUNTIF(AE22:AE34,"&gt;0")</f>
        <v>0</v>
      </c>
      <c r="AF35" s="53"/>
    </row>
    <row r="36" spans="1:34" s="40" customFormat="1" ht="18" customHeight="1">
      <c r="T36" s="53"/>
      <c r="X36" s="53"/>
      <c r="AB36" s="53"/>
      <c r="AF36" s="53"/>
    </row>
    <row r="37" spans="1:34" s="40" customFormat="1" ht="18" customHeight="1">
      <c r="R37" s="40" t="s">
        <v>292</v>
      </c>
      <c r="S37" s="40">
        <f>R35+V35+Z35+AD35</f>
        <v>6</v>
      </c>
      <c r="T37" s="53"/>
      <c r="X37" s="53"/>
      <c r="AB37" s="53"/>
      <c r="AF37" s="53"/>
    </row>
    <row r="38" spans="1:34" s="40" customFormat="1" ht="18" customHeight="1">
      <c r="T38" s="53"/>
      <c r="X38" s="53"/>
      <c r="AB38" s="53"/>
      <c r="AF38" s="53"/>
    </row>
    <row r="39" spans="1:34" s="40" customFormat="1" ht="18" customHeight="1">
      <c r="T39" s="53"/>
      <c r="X39" s="53"/>
      <c r="AB39" s="53"/>
      <c r="AF39" s="53"/>
    </row>
    <row r="40" spans="1:34" s="40" customFormat="1" ht="18" customHeight="1">
      <c r="T40" s="53"/>
      <c r="X40" s="53"/>
      <c r="AB40" s="53"/>
      <c r="AF40" s="53"/>
    </row>
    <row r="41" spans="1:34" s="40" customFormat="1" ht="18" customHeight="1">
      <c r="T41" s="53"/>
      <c r="X41" s="53"/>
      <c r="AB41" s="53"/>
      <c r="AF41" s="53"/>
    </row>
    <row r="42" spans="1:34" s="40" customFormat="1" ht="18" customHeight="1">
      <c r="T42" s="53"/>
      <c r="X42" s="53"/>
      <c r="AB42" s="53"/>
      <c r="AF42" s="53"/>
    </row>
    <row r="43" spans="1:34" s="40" customFormat="1" ht="18" customHeight="1">
      <c r="T43" s="53"/>
      <c r="X43" s="53"/>
      <c r="AB43" s="53"/>
      <c r="AF43" s="53"/>
    </row>
    <row r="44" spans="1:34" s="40" customFormat="1" ht="18" customHeight="1">
      <c r="T44" s="53"/>
      <c r="X44" s="53"/>
      <c r="AB44" s="53"/>
      <c r="AF44" s="53"/>
    </row>
    <row r="45" spans="1:34" ht="18" customHeight="1"/>
    <row r="46" spans="1:34" ht="18" customHeight="1"/>
    <row r="47" spans="1:34" ht="18" customHeight="1"/>
    <row r="48" spans="1:34" ht="18" customHeight="1"/>
    <row r="49" ht="18" customHeight="1"/>
    <row r="50" ht="18" customHeight="1"/>
  </sheetData>
  <mergeCells count="28">
    <mergeCell ref="F18:Q19"/>
    <mergeCell ref="F16:AH16"/>
    <mergeCell ref="A17:B17"/>
    <mergeCell ref="G17:AH17"/>
    <mergeCell ref="D5:AF10"/>
    <mergeCell ref="B11:AF12"/>
    <mergeCell ref="A5:C10"/>
    <mergeCell ref="A11:A15"/>
    <mergeCell ref="B13:AH15"/>
    <mergeCell ref="AH18:AH20"/>
    <mergeCell ref="R19:U19"/>
    <mergeCell ref="V19:Y19"/>
    <mergeCell ref="Z19:AC19"/>
    <mergeCell ref="AD19:AG19"/>
    <mergeCell ref="R18:AG18"/>
    <mergeCell ref="A16:E16"/>
    <mergeCell ref="A1:C4"/>
    <mergeCell ref="AF1:AH1"/>
    <mergeCell ref="AF2:AH2"/>
    <mergeCell ref="AF3:AH3"/>
    <mergeCell ref="AF4:AH4"/>
    <mergeCell ref="D1:AE4"/>
    <mergeCell ref="C17:E17"/>
    <mergeCell ref="A18:A20"/>
    <mergeCell ref="B18:B20"/>
    <mergeCell ref="C18:C20"/>
    <mergeCell ref="D18:D20"/>
    <mergeCell ref="E18:E20"/>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3F81A2-1546-4981-A32B-850B5A451591}">
          <x14:formula1>
            <xm:f>DESPLEGABLES!$F$2:$F$30</xm:f>
          </x14:formula1>
          <xm:sqref>D22:D23 D25:D33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K21"/>
  <sheetViews>
    <sheetView showGridLines="0" zoomScale="70" zoomScaleNormal="70" workbookViewId="0">
      <selection activeCell="R14" sqref="R14:AG14"/>
    </sheetView>
  </sheetViews>
  <sheetFormatPr baseColWidth="10" defaultColWidth="11.44140625" defaultRowHeight="14.4"/>
  <cols>
    <col min="1" max="1" width="19.6640625" style="59" customWidth="1"/>
    <col min="2" max="2" width="19.44140625" style="57" customWidth="1"/>
    <col min="3" max="3" width="19.44140625" style="40" customWidth="1"/>
    <col min="4" max="4" width="35.33203125" style="40" customWidth="1"/>
    <col min="5" max="17" width="19.44140625" style="40" customWidth="1"/>
    <col min="18" max="27" width="11.44140625" style="40"/>
    <col min="28" max="28" width="11.44140625" style="53"/>
    <col min="29" max="31" width="11.44140625" style="40"/>
    <col min="32" max="32" width="11.44140625" style="53"/>
    <col min="33" max="33" width="11.44140625" style="40"/>
    <col min="34" max="34" width="18.5546875" style="40" customWidth="1"/>
    <col min="35" max="16384" width="11.44140625" style="28"/>
  </cols>
  <sheetData>
    <row r="1" spans="1:37" ht="20.100000000000001" customHeight="1">
      <c r="A1" s="356"/>
      <c r="B1" s="356"/>
      <c r="C1" s="356"/>
      <c r="D1" s="371" t="s">
        <v>110</v>
      </c>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58" t="s">
        <v>400</v>
      </c>
      <c r="AG1" s="358"/>
      <c r="AH1" s="358"/>
    </row>
    <row r="2" spans="1:37" ht="20.100000000000001" customHeight="1">
      <c r="A2" s="356"/>
      <c r="B2" s="356"/>
      <c r="C2" s="356"/>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58" t="s">
        <v>417</v>
      </c>
      <c r="AG2" s="358"/>
      <c r="AH2" s="358"/>
    </row>
    <row r="3" spans="1:37" ht="20.100000000000001" customHeight="1">
      <c r="A3" s="356"/>
      <c r="B3" s="356"/>
      <c r="C3" s="356"/>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58" t="s">
        <v>401</v>
      </c>
      <c r="AG3" s="358"/>
      <c r="AH3" s="358"/>
    </row>
    <row r="4" spans="1:37" ht="20.100000000000001" customHeight="1">
      <c r="A4" s="356"/>
      <c r="B4" s="356"/>
      <c r="C4" s="356"/>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58" t="s">
        <v>109</v>
      </c>
      <c r="AG4" s="358"/>
      <c r="AH4" s="358"/>
    </row>
    <row r="5" spans="1:37" s="52" customFormat="1" ht="32.25" customHeight="1">
      <c r="A5" s="354" t="s">
        <v>137</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20.25" customHeight="1">
      <c r="A9" s="359" t="s">
        <v>289</v>
      </c>
      <c r="B9" s="359"/>
      <c r="C9" s="359" t="s">
        <v>290</v>
      </c>
      <c r="D9" s="359"/>
      <c r="E9" s="359"/>
      <c r="F9" s="122" t="s">
        <v>38</v>
      </c>
      <c r="G9" s="359">
        <v>2025</v>
      </c>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row>
    <row r="10" spans="1:37" s="124"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7" s="124"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7" s="124"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0" t="s">
        <v>21</v>
      </c>
      <c r="U12" s="120" t="s">
        <v>13</v>
      </c>
      <c r="V12" s="120" t="s">
        <v>40</v>
      </c>
      <c r="W12" s="120" t="s">
        <v>41</v>
      </c>
      <c r="X12" s="120" t="s">
        <v>42</v>
      </c>
      <c r="Y12" s="120" t="s">
        <v>68</v>
      </c>
      <c r="Z12" s="120" t="s">
        <v>43</v>
      </c>
      <c r="AA12" s="120" t="s">
        <v>44</v>
      </c>
      <c r="AB12" s="121" t="s">
        <v>45</v>
      </c>
      <c r="AC12" s="120" t="s">
        <v>70</v>
      </c>
      <c r="AD12" s="120" t="s">
        <v>46</v>
      </c>
      <c r="AE12" s="120" t="s">
        <v>47</v>
      </c>
      <c r="AF12" s="121" t="s">
        <v>48</v>
      </c>
      <c r="AG12" s="120" t="s">
        <v>71</v>
      </c>
      <c r="AH12" s="353"/>
    </row>
    <row r="13" spans="1:37" s="178" customFormat="1" ht="69" customHeight="1">
      <c r="A13" s="180" t="s">
        <v>487</v>
      </c>
      <c r="B13" s="175" t="s">
        <v>53</v>
      </c>
      <c r="C13" s="175" t="s">
        <v>49</v>
      </c>
      <c r="D13" s="175" t="s">
        <v>51</v>
      </c>
      <c r="E13" s="175" t="s">
        <v>52</v>
      </c>
      <c r="F13" s="175" t="s">
        <v>58</v>
      </c>
      <c r="G13" s="175" t="s">
        <v>133</v>
      </c>
      <c r="H13" s="175" t="s">
        <v>59</v>
      </c>
      <c r="I13" s="175" t="s">
        <v>63</v>
      </c>
      <c r="J13" s="175" t="s">
        <v>61</v>
      </c>
      <c r="K13" s="175" t="s">
        <v>65</v>
      </c>
      <c r="L13" s="175" t="s">
        <v>64</v>
      </c>
      <c r="M13" s="175" t="s">
        <v>22</v>
      </c>
      <c r="N13" s="175" t="s">
        <v>23</v>
      </c>
      <c r="O13" s="175" t="s">
        <v>24</v>
      </c>
      <c r="P13" s="175" t="s">
        <v>25</v>
      </c>
      <c r="Q13" s="175" t="s">
        <v>26</v>
      </c>
      <c r="R13" s="176" t="s">
        <v>28</v>
      </c>
      <c r="S13" s="176" t="s">
        <v>29</v>
      </c>
      <c r="T13" s="176" t="s">
        <v>30</v>
      </c>
      <c r="U13" s="176" t="s">
        <v>27</v>
      </c>
      <c r="V13" s="176" t="s">
        <v>31</v>
      </c>
      <c r="W13" s="176" t="s">
        <v>32</v>
      </c>
      <c r="X13" s="176" t="s">
        <v>30</v>
      </c>
      <c r="Y13" s="176" t="s">
        <v>69</v>
      </c>
      <c r="Z13" s="176" t="s">
        <v>33</v>
      </c>
      <c r="AA13" s="176" t="s">
        <v>34</v>
      </c>
      <c r="AB13" s="177" t="s">
        <v>30</v>
      </c>
      <c r="AC13" s="176" t="s">
        <v>73</v>
      </c>
      <c r="AD13" s="176" t="s">
        <v>35</v>
      </c>
      <c r="AE13" s="176" t="s">
        <v>36</v>
      </c>
      <c r="AF13" s="177" t="s">
        <v>30</v>
      </c>
      <c r="AG13" s="176" t="s">
        <v>72</v>
      </c>
      <c r="AH13" s="176" t="s">
        <v>74</v>
      </c>
    </row>
    <row r="14" spans="1:37" s="69" customFormat="1" ht="61.2">
      <c r="A14" s="180" t="s">
        <v>487</v>
      </c>
      <c r="B14" s="125" t="s">
        <v>486</v>
      </c>
      <c r="C14" s="125" t="s">
        <v>103</v>
      </c>
      <c r="D14" s="132" t="s">
        <v>831</v>
      </c>
      <c r="E14" s="125" t="s">
        <v>485</v>
      </c>
      <c r="F14" s="116" t="s">
        <v>111</v>
      </c>
      <c r="G14" s="116" t="s">
        <v>418</v>
      </c>
      <c r="H14" s="116" t="s">
        <v>119</v>
      </c>
      <c r="I14" s="116" t="s">
        <v>419</v>
      </c>
      <c r="J14" s="116" t="s">
        <v>95</v>
      </c>
      <c r="K14" s="116" t="s">
        <v>420</v>
      </c>
      <c r="L14" s="116" t="s">
        <v>421</v>
      </c>
      <c r="M14" s="116" t="s">
        <v>422</v>
      </c>
      <c r="N14" s="116" t="s">
        <v>423</v>
      </c>
      <c r="O14" s="116" t="s">
        <v>423</v>
      </c>
      <c r="P14" s="117">
        <v>45658</v>
      </c>
      <c r="Q14" s="117">
        <v>45687</v>
      </c>
      <c r="R14" s="154">
        <v>1</v>
      </c>
      <c r="S14" s="154">
        <v>1</v>
      </c>
      <c r="T14" s="153">
        <v>1</v>
      </c>
      <c r="U14" s="154" t="s">
        <v>424</v>
      </c>
      <c r="V14" s="155"/>
      <c r="W14" s="155"/>
      <c r="X14" s="156" t="e">
        <v>#DIV/0!</v>
      </c>
      <c r="Y14" s="155"/>
      <c r="Z14" s="157"/>
      <c r="AA14" s="157"/>
      <c r="AB14" s="158" t="e">
        <v>#DIV/0!</v>
      </c>
      <c r="AC14" s="157"/>
      <c r="AD14" s="127"/>
      <c r="AE14" s="127"/>
      <c r="AF14" s="128" t="e">
        <v>#DIV/0!</v>
      </c>
      <c r="AG14" s="127"/>
      <c r="AH14" s="118" t="s">
        <v>425</v>
      </c>
    </row>
    <row r="15" spans="1:37" s="69" customFormat="1" ht="71.400000000000006">
      <c r="A15" s="180" t="s">
        <v>487</v>
      </c>
      <c r="B15" s="125" t="s">
        <v>486</v>
      </c>
      <c r="C15" s="125" t="s">
        <v>103</v>
      </c>
      <c r="D15" s="132" t="s">
        <v>831</v>
      </c>
      <c r="E15" s="125" t="s">
        <v>485</v>
      </c>
      <c r="F15" s="116" t="s">
        <v>111</v>
      </c>
      <c r="G15" s="116" t="s">
        <v>418</v>
      </c>
      <c r="H15" s="116" t="s">
        <v>119</v>
      </c>
      <c r="I15" s="116" t="s">
        <v>419</v>
      </c>
      <c r="J15" s="116" t="s">
        <v>95</v>
      </c>
      <c r="K15" s="116" t="s">
        <v>426</v>
      </c>
      <c r="L15" s="116" t="s">
        <v>427</v>
      </c>
      <c r="M15" s="116" t="s">
        <v>428</v>
      </c>
      <c r="N15" s="116" t="s">
        <v>427</v>
      </c>
      <c r="O15" s="116" t="s">
        <v>429</v>
      </c>
      <c r="P15" s="117">
        <v>45658</v>
      </c>
      <c r="Q15" s="117">
        <v>45687</v>
      </c>
      <c r="R15" s="154">
        <v>1</v>
      </c>
      <c r="S15" s="154">
        <v>1</v>
      </c>
      <c r="T15" s="153">
        <v>1</v>
      </c>
      <c r="U15" s="154" t="s">
        <v>430</v>
      </c>
      <c r="V15" s="155"/>
      <c r="W15" s="155"/>
      <c r="X15" s="156" t="e">
        <v>#DIV/0!</v>
      </c>
      <c r="Y15" s="155"/>
      <c r="Z15" s="157"/>
      <c r="AA15" s="157"/>
      <c r="AB15" s="158" t="e">
        <v>#DIV/0!</v>
      </c>
      <c r="AC15" s="157"/>
      <c r="AD15" s="127">
        <v>1</v>
      </c>
      <c r="AE15" s="127"/>
      <c r="AF15" s="128">
        <v>0</v>
      </c>
      <c r="AG15" s="127" t="s">
        <v>431</v>
      </c>
      <c r="AH15" s="118" t="s">
        <v>425</v>
      </c>
    </row>
    <row r="16" spans="1:37">
      <c r="AB16" s="40"/>
    </row>
    <row r="19" spans="1:13" ht="15" thickBot="1"/>
    <row r="20" spans="1:13" ht="15" thickBot="1">
      <c r="A20" s="60"/>
      <c r="B20" s="62"/>
      <c r="C20" s="14"/>
      <c r="D20" s="14"/>
      <c r="E20" s="14"/>
      <c r="F20" s="14"/>
      <c r="G20" s="14"/>
      <c r="H20" s="14"/>
      <c r="I20" s="14"/>
      <c r="J20" s="14"/>
      <c r="K20" s="14"/>
      <c r="L20" s="14"/>
      <c r="M20" s="14"/>
    </row>
    <row r="21" spans="1:13" ht="15" thickBot="1">
      <c r="A21" s="61"/>
      <c r="B21" s="63"/>
      <c r="C21" s="15"/>
      <c r="D21" s="15"/>
      <c r="E21" s="15"/>
      <c r="F21" s="15"/>
      <c r="G21" s="15"/>
      <c r="H21" s="15"/>
      <c r="I21" s="58"/>
      <c r="J21" s="15"/>
      <c r="K21" s="15"/>
      <c r="L21" s="15"/>
      <c r="M21" s="15"/>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91C37F-9757-4F66-A83E-D1354605DE56}">
          <x14:formula1>
            <xm:f>DESPLEGABLES!$F$2:$F$30</xm:f>
          </x14:formula1>
          <xm:sqref>D14:D15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AK18"/>
  <sheetViews>
    <sheetView showGridLines="0" zoomScale="70" zoomScaleNormal="70" workbookViewId="0">
      <selection activeCell="D14" sqref="D14"/>
    </sheetView>
  </sheetViews>
  <sheetFormatPr baseColWidth="10" defaultColWidth="11.44140625" defaultRowHeight="14.4"/>
  <cols>
    <col min="1" max="1" width="19.44140625" style="59" customWidth="1"/>
    <col min="2" max="3" width="19.44140625" style="57" customWidth="1"/>
    <col min="4" max="4" width="59.44140625" style="40" customWidth="1"/>
    <col min="5" max="17" width="19.44140625" style="40" customWidth="1"/>
    <col min="18" max="19" width="11.44140625" style="40"/>
    <col min="20" max="20" width="11.44140625" style="53"/>
    <col min="21" max="23" width="11.44140625" style="40"/>
    <col min="24" max="24" width="11.44140625" style="53"/>
    <col min="25" max="27" width="11.44140625" style="40"/>
    <col min="28" max="28" width="11.44140625" style="53"/>
    <col min="29" max="31" width="11.44140625" style="40"/>
    <col min="32" max="32" width="11.44140625" style="53"/>
    <col min="33" max="33" width="11.44140625" style="40"/>
    <col min="34" max="34" width="18.5546875" style="40" customWidth="1"/>
    <col min="35" max="16384" width="11.44140625" style="40"/>
  </cols>
  <sheetData>
    <row r="1" spans="1:37" s="28" customFormat="1" ht="20.100000000000001" customHeight="1">
      <c r="A1" s="356"/>
      <c r="B1" s="356"/>
      <c r="C1" s="356"/>
      <c r="D1" s="373" t="s">
        <v>110</v>
      </c>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58" t="s">
        <v>400</v>
      </c>
      <c r="AG1" s="358"/>
      <c r="AH1" s="358"/>
    </row>
    <row r="2" spans="1:37" s="28" customFormat="1" ht="20.100000000000001" customHeight="1">
      <c r="A2" s="356"/>
      <c r="B2" s="356"/>
      <c r="C2" s="356"/>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58" t="s">
        <v>417</v>
      </c>
      <c r="AG2" s="358"/>
      <c r="AH2" s="358"/>
    </row>
    <row r="3" spans="1:37" s="28" customFormat="1" ht="20.100000000000001" customHeight="1">
      <c r="A3" s="356"/>
      <c r="B3" s="356"/>
      <c r="C3" s="356"/>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58" t="s">
        <v>401</v>
      </c>
      <c r="AG3" s="358"/>
      <c r="AH3" s="358"/>
    </row>
    <row r="4" spans="1:37" s="28" customFormat="1" ht="20.100000000000001" customHeight="1">
      <c r="A4" s="356"/>
      <c r="B4" s="356"/>
      <c r="C4" s="356"/>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58" t="s">
        <v>109</v>
      </c>
      <c r="AG4" s="358"/>
      <c r="AH4" s="358"/>
    </row>
    <row r="5" spans="1:37" s="52" customFormat="1" ht="32.25" customHeight="1">
      <c r="A5" s="354" t="s">
        <v>138</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s="59" customFormat="1"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20.25" customHeight="1">
      <c r="A9" s="372" t="s">
        <v>289</v>
      </c>
      <c r="B9" s="372"/>
      <c r="C9" s="372" t="s">
        <v>290</v>
      </c>
      <c r="D9" s="372"/>
      <c r="E9" s="372"/>
      <c r="F9" s="126" t="s">
        <v>38</v>
      </c>
      <c r="G9" s="372">
        <v>2025</v>
      </c>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row>
    <row r="10" spans="1:37" s="6"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7" s="6"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7" s="6"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1" t="s">
        <v>21</v>
      </c>
      <c r="U12" s="120" t="s">
        <v>13</v>
      </c>
      <c r="V12" s="120" t="s">
        <v>40</v>
      </c>
      <c r="W12" s="120" t="s">
        <v>41</v>
      </c>
      <c r="X12" s="121" t="s">
        <v>42</v>
      </c>
      <c r="Y12" s="120" t="s">
        <v>68</v>
      </c>
      <c r="Z12" s="120" t="s">
        <v>43</v>
      </c>
      <c r="AA12" s="120" t="s">
        <v>44</v>
      </c>
      <c r="AB12" s="121" t="s">
        <v>45</v>
      </c>
      <c r="AC12" s="120" t="s">
        <v>70</v>
      </c>
      <c r="AD12" s="120" t="s">
        <v>46</v>
      </c>
      <c r="AE12" s="120" t="s">
        <v>47</v>
      </c>
      <c r="AF12" s="121" t="s">
        <v>48</v>
      </c>
      <c r="AG12" s="120" t="s">
        <v>71</v>
      </c>
      <c r="AH12" s="353"/>
    </row>
    <row r="13" spans="1:37" s="179" customFormat="1" ht="120.75" customHeight="1">
      <c r="A13" s="180" t="s">
        <v>487</v>
      </c>
      <c r="B13" s="175" t="s">
        <v>53</v>
      </c>
      <c r="C13" s="175" t="s">
        <v>49</v>
      </c>
      <c r="D13" s="175" t="s">
        <v>51</v>
      </c>
      <c r="E13" s="175" t="s">
        <v>52</v>
      </c>
      <c r="F13" s="175" t="s">
        <v>58</v>
      </c>
      <c r="G13" s="175" t="s">
        <v>133</v>
      </c>
      <c r="H13" s="175" t="s">
        <v>59</v>
      </c>
      <c r="I13" s="175" t="s">
        <v>63</v>
      </c>
      <c r="J13" s="175" t="s">
        <v>61</v>
      </c>
      <c r="K13" s="175" t="s">
        <v>65</v>
      </c>
      <c r="L13" s="175" t="s">
        <v>64</v>
      </c>
      <c r="M13" s="175" t="s">
        <v>22</v>
      </c>
      <c r="N13" s="175" t="s">
        <v>23</v>
      </c>
      <c r="O13" s="175" t="s">
        <v>24</v>
      </c>
      <c r="P13" s="175" t="s">
        <v>25</v>
      </c>
      <c r="Q13" s="175" t="s">
        <v>26</v>
      </c>
      <c r="R13" s="176" t="s">
        <v>28</v>
      </c>
      <c r="S13" s="176" t="s">
        <v>29</v>
      </c>
      <c r="T13" s="177" t="s">
        <v>30</v>
      </c>
      <c r="U13" s="176" t="s">
        <v>27</v>
      </c>
      <c r="V13" s="176" t="s">
        <v>31</v>
      </c>
      <c r="W13" s="176" t="s">
        <v>32</v>
      </c>
      <c r="X13" s="177" t="s">
        <v>30</v>
      </c>
      <c r="Y13" s="176" t="s">
        <v>69</v>
      </c>
      <c r="Z13" s="176" t="s">
        <v>33</v>
      </c>
      <c r="AA13" s="176" t="s">
        <v>34</v>
      </c>
      <c r="AB13" s="177" t="s">
        <v>30</v>
      </c>
      <c r="AC13" s="176" t="s">
        <v>73</v>
      </c>
      <c r="AD13" s="176" t="s">
        <v>35</v>
      </c>
      <c r="AE13" s="176" t="s">
        <v>36</v>
      </c>
      <c r="AF13" s="177" t="s">
        <v>30</v>
      </c>
      <c r="AG13" s="176" t="s">
        <v>72</v>
      </c>
      <c r="AH13" s="176" t="s">
        <v>74</v>
      </c>
    </row>
    <row r="14" spans="1:37" s="57" customFormat="1" ht="81.599999999999994">
      <c r="A14" s="180" t="s">
        <v>487</v>
      </c>
      <c r="B14" s="125" t="s">
        <v>486</v>
      </c>
      <c r="C14" s="125" t="s">
        <v>103</v>
      </c>
      <c r="D14" s="132" t="s">
        <v>831</v>
      </c>
      <c r="E14" s="125" t="s">
        <v>485</v>
      </c>
      <c r="F14" s="116" t="s">
        <v>111</v>
      </c>
      <c r="G14" s="116" t="s">
        <v>432</v>
      </c>
      <c r="H14" s="116" t="s">
        <v>119</v>
      </c>
      <c r="I14" s="116" t="s">
        <v>419</v>
      </c>
      <c r="J14" s="116" t="s">
        <v>95</v>
      </c>
      <c r="K14" s="125" t="s">
        <v>433</v>
      </c>
      <c r="L14" s="116" t="s">
        <v>434</v>
      </c>
      <c r="M14" s="116" t="s">
        <v>435</v>
      </c>
      <c r="N14" s="116" t="s">
        <v>436</v>
      </c>
      <c r="O14" s="116" t="s">
        <v>437</v>
      </c>
      <c r="P14" s="117">
        <v>45658</v>
      </c>
      <c r="Q14" s="117">
        <v>45687</v>
      </c>
      <c r="R14" s="154">
        <v>1</v>
      </c>
      <c r="S14" s="154">
        <v>1</v>
      </c>
      <c r="T14" s="153">
        <v>1</v>
      </c>
      <c r="U14" s="154" t="s">
        <v>438</v>
      </c>
      <c r="V14" s="155"/>
      <c r="W14" s="155"/>
      <c r="X14" s="156" t="e">
        <v>#DIV/0!</v>
      </c>
      <c r="Y14" s="155"/>
      <c r="Z14" s="157"/>
      <c r="AA14" s="157"/>
      <c r="AB14" s="158" t="e">
        <v>#DIV/0!</v>
      </c>
      <c r="AC14" s="157"/>
      <c r="AD14" s="127"/>
      <c r="AE14" s="127"/>
      <c r="AF14" s="128" t="e">
        <v>#DIV/0!</v>
      </c>
      <c r="AG14" s="127"/>
      <c r="AH14" s="118" t="s">
        <v>439</v>
      </c>
    </row>
    <row r="15" spans="1:37" s="64" customFormat="1">
      <c r="A15" s="59"/>
      <c r="B15" s="57"/>
      <c r="C15" s="57"/>
      <c r="R15" s="40"/>
      <c r="S15" s="40"/>
      <c r="T15" s="65"/>
      <c r="V15" s="40">
        <f>COUNT(V1:V14)</f>
        <v>0</v>
      </c>
      <c r="W15" s="40">
        <f>COUNTIF(W1:W14,"&gt;0")</f>
        <v>0</v>
      </c>
      <c r="X15" s="65"/>
      <c r="Z15" s="40">
        <f>COUNT(Z1:Z14)</f>
        <v>0</v>
      </c>
      <c r="AA15" s="40">
        <f>COUNTIF(AA1:AA14,"&gt;0")</f>
        <v>0</v>
      </c>
      <c r="AB15" s="65"/>
      <c r="AD15" s="40">
        <f>COUNT(AD1:AD14)</f>
        <v>0</v>
      </c>
      <c r="AE15" s="40">
        <f>COUNTIF(AE1:AE14,"&gt;0")</f>
        <v>0</v>
      </c>
      <c r="AF15" s="65"/>
    </row>
    <row r="16" spans="1:37" s="64" customFormat="1">
      <c r="A16" s="59"/>
      <c r="B16" s="57"/>
      <c r="C16" s="57"/>
      <c r="T16" s="65"/>
      <c r="X16" s="65"/>
      <c r="AB16" s="65"/>
      <c r="AF16" s="65"/>
    </row>
    <row r="17" spans="1:32" s="64" customFormat="1">
      <c r="A17" s="59"/>
      <c r="B17" s="57"/>
      <c r="C17" s="57"/>
      <c r="Q17" s="57" t="s">
        <v>292</v>
      </c>
      <c r="R17" s="57">
        <f>R15</f>
        <v>0</v>
      </c>
      <c r="T17" s="65"/>
      <c r="X17" s="65"/>
      <c r="AB17" s="65"/>
      <c r="AF17" s="65"/>
    </row>
    <row r="18" spans="1:32" s="64" customFormat="1">
      <c r="A18" s="59"/>
      <c r="B18" s="57"/>
      <c r="C18" s="57"/>
      <c r="T18" s="65"/>
      <c r="X18" s="65"/>
      <c r="AB18" s="65"/>
      <c r="AF18" s="65"/>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49EE8D7-33EA-445F-BAF8-8BDA24CB47B3}">
          <x14:formula1>
            <xm:f>DESPLEGABLES!$F$2:$F$30</xm:f>
          </x14:formula1>
          <xm:sqref>D14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K40"/>
  <sheetViews>
    <sheetView showGridLines="0" zoomScale="40" zoomScaleNormal="40" workbookViewId="0">
      <selection activeCell="C36" sqref="C36"/>
    </sheetView>
  </sheetViews>
  <sheetFormatPr baseColWidth="10" defaultColWidth="11.44140625" defaultRowHeight="97.95" customHeight="1"/>
  <cols>
    <col min="1" max="17" width="19.44140625" style="40" customWidth="1"/>
    <col min="18" max="19" width="11.44140625" style="40"/>
    <col min="20" max="20" width="11.44140625" style="53"/>
    <col min="21" max="23" width="11.44140625" style="40"/>
    <col min="24" max="24" width="11.44140625" style="53"/>
    <col min="25" max="27" width="11.44140625" style="40"/>
    <col min="28" max="28" width="11.44140625" style="53"/>
    <col min="29" max="31" width="11.44140625" style="40"/>
    <col min="32" max="32" width="11.44140625" style="53"/>
    <col min="33" max="33" width="11.44140625" style="40"/>
    <col min="34" max="34" width="18.5546875" style="40" customWidth="1"/>
    <col min="35" max="16384" width="11.44140625" style="40"/>
  </cols>
  <sheetData>
    <row r="1" spans="1:37" s="28" customFormat="1" ht="26.4" customHeight="1">
      <c r="A1" s="356"/>
      <c r="B1" s="356"/>
      <c r="C1" s="356"/>
      <c r="D1" s="376" t="s">
        <v>110</v>
      </c>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58" t="s">
        <v>400</v>
      </c>
      <c r="AG1" s="358"/>
      <c r="AH1" s="358"/>
    </row>
    <row r="2" spans="1:37" s="28" customFormat="1" ht="32.4" customHeight="1">
      <c r="A2" s="356"/>
      <c r="B2" s="356"/>
      <c r="C2" s="35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58" t="s">
        <v>417</v>
      </c>
      <c r="AG2" s="358"/>
      <c r="AH2" s="358"/>
    </row>
    <row r="3" spans="1:37" s="28" customFormat="1" ht="34.200000000000003" customHeight="1">
      <c r="A3" s="356"/>
      <c r="B3" s="356"/>
      <c r="C3" s="35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58" t="s">
        <v>401</v>
      </c>
      <c r="AG3" s="358"/>
      <c r="AH3" s="358"/>
    </row>
    <row r="4" spans="1:37" s="28" customFormat="1" ht="38.4" customHeight="1">
      <c r="A4" s="356"/>
      <c r="B4" s="356"/>
      <c r="C4" s="35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58" t="s">
        <v>109</v>
      </c>
      <c r="AG4" s="358"/>
      <c r="AH4" s="358"/>
    </row>
    <row r="5" spans="1:37" s="52" customFormat="1" ht="39" customHeight="1">
      <c r="A5" s="354" t="s">
        <v>139</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1.9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97.9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ht="97.9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97.95" customHeight="1">
      <c r="A9" s="359" t="s">
        <v>289</v>
      </c>
      <c r="B9" s="359"/>
      <c r="C9" s="359" t="s">
        <v>291</v>
      </c>
      <c r="D9" s="359"/>
      <c r="E9" s="359"/>
      <c r="F9" s="122" t="s">
        <v>38</v>
      </c>
      <c r="G9" s="359">
        <v>2025</v>
      </c>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row>
    <row r="10" spans="1:37" s="6" customFormat="1" ht="55.2" customHeight="1">
      <c r="A10" s="360" t="s">
        <v>288</v>
      </c>
      <c r="B10" s="360" t="s">
        <v>287</v>
      </c>
      <c r="C10" s="360" t="s">
        <v>286</v>
      </c>
      <c r="D10" s="360" t="s">
        <v>285</v>
      </c>
      <c r="E10" s="360" t="s">
        <v>2</v>
      </c>
      <c r="F10" s="374" t="s">
        <v>67</v>
      </c>
      <c r="G10" s="374"/>
      <c r="H10" s="374"/>
      <c r="I10" s="374"/>
      <c r="J10" s="374"/>
      <c r="K10" s="374"/>
      <c r="L10" s="374"/>
      <c r="M10" s="374"/>
      <c r="N10" s="374"/>
      <c r="O10" s="374"/>
      <c r="P10" s="374"/>
      <c r="Q10" s="374"/>
      <c r="R10" s="375" t="s">
        <v>66</v>
      </c>
      <c r="S10" s="375"/>
      <c r="T10" s="375"/>
      <c r="U10" s="375"/>
      <c r="V10" s="375"/>
      <c r="W10" s="375"/>
      <c r="X10" s="375"/>
      <c r="Y10" s="375"/>
      <c r="Z10" s="375"/>
      <c r="AA10" s="375"/>
      <c r="AB10" s="375"/>
      <c r="AC10" s="375"/>
      <c r="AD10" s="375"/>
      <c r="AE10" s="375"/>
      <c r="AF10" s="375"/>
      <c r="AG10" s="375"/>
      <c r="AH10" s="353" t="s">
        <v>14</v>
      </c>
    </row>
    <row r="11" spans="1:37" s="6" customFormat="1" ht="39" customHeight="1">
      <c r="A11" s="360"/>
      <c r="B11" s="360"/>
      <c r="C11" s="360"/>
      <c r="D11" s="360"/>
      <c r="E11" s="360"/>
      <c r="F11" s="374"/>
      <c r="G11" s="374"/>
      <c r="H11" s="374"/>
      <c r="I11" s="374"/>
      <c r="J11" s="374"/>
      <c r="K11" s="374"/>
      <c r="L11" s="374"/>
      <c r="M11" s="374"/>
      <c r="N11" s="374"/>
      <c r="O11" s="374"/>
      <c r="P11" s="374"/>
      <c r="Q11" s="374"/>
      <c r="R11" s="375" t="s">
        <v>15</v>
      </c>
      <c r="S11" s="375"/>
      <c r="T11" s="375"/>
      <c r="U11" s="375"/>
      <c r="V11" s="375" t="s">
        <v>16</v>
      </c>
      <c r="W11" s="375"/>
      <c r="X11" s="375"/>
      <c r="Y11" s="375"/>
      <c r="Z11" s="375" t="s">
        <v>17</v>
      </c>
      <c r="AA11" s="375"/>
      <c r="AB11" s="375"/>
      <c r="AC11" s="375"/>
      <c r="AD11" s="375" t="s">
        <v>18</v>
      </c>
      <c r="AE11" s="375"/>
      <c r="AF11" s="375"/>
      <c r="AG11" s="375"/>
      <c r="AH11" s="353"/>
    </row>
    <row r="12" spans="1:37" s="6"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1" t="s">
        <v>21</v>
      </c>
      <c r="U12" s="120" t="s">
        <v>13</v>
      </c>
      <c r="V12" s="120" t="s">
        <v>40</v>
      </c>
      <c r="W12" s="120" t="s">
        <v>41</v>
      </c>
      <c r="X12" s="121" t="s">
        <v>42</v>
      </c>
      <c r="Y12" s="120" t="s">
        <v>68</v>
      </c>
      <c r="Z12" s="120" t="s">
        <v>43</v>
      </c>
      <c r="AA12" s="120" t="s">
        <v>44</v>
      </c>
      <c r="AB12" s="121" t="s">
        <v>45</v>
      </c>
      <c r="AC12" s="120" t="s">
        <v>70</v>
      </c>
      <c r="AD12" s="120" t="s">
        <v>46</v>
      </c>
      <c r="AE12" s="120" t="s">
        <v>47</v>
      </c>
      <c r="AF12" s="121" t="s">
        <v>48</v>
      </c>
      <c r="AG12" s="120" t="s">
        <v>71</v>
      </c>
      <c r="AH12" s="353"/>
    </row>
    <row r="13" spans="1:37" ht="149.4" customHeight="1">
      <c r="A13" s="180" t="s">
        <v>487</v>
      </c>
      <c r="B13" s="133" t="s">
        <v>53</v>
      </c>
      <c r="C13" s="133" t="s">
        <v>49</v>
      </c>
      <c r="D13" s="133" t="s">
        <v>51</v>
      </c>
      <c r="E13" s="133" t="s">
        <v>52</v>
      </c>
      <c r="F13" s="133" t="s">
        <v>58</v>
      </c>
      <c r="G13" s="133" t="s">
        <v>133</v>
      </c>
      <c r="H13" s="133" t="s">
        <v>59</v>
      </c>
      <c r="I13" s="133" t="s">
        <v>63</v>
      </c>
      <c r="J13" s="133" t="s">
        <v>61</v>
      </c>
      <c r="K13" s="133" t="s">
        <v>65</v>
      </c>
      <c r="L13" s="133" t="s">
        <v>64</v>
      </c>
      <c r="M13" s="133" t="s">
        <v>22</v>
      </c>
      <c r="N13" s="133" t="s">
        <v>23</v>
      </c>
      <c r="O13" s="133" t="s">
        <v>24</v>
      </c>
      <c r="P13" s="133" t="s">
        <v>25</v>
      </c>
      <c r="Q13" s="133" t="s">
        <v>26</v>
      </c>
      <c r="R13" s="134" t="s">
        <v>28</v>
      </c>
      <c r="S13" s="134" t="s">
        <v>29</v>
      </c>
      <c r="T13" s="135" t="s">
        <v>30</v>
      </c>
      <c r="U13" s="134" t="s">
        <v>27</v>
      </c>
      <c r="V13" s="134" t="s">
        <v>31</v>
      </c>
      <c r="W13" s="134" t="s">
        <v>32</v>
      </c>
      <c r="X13" s="135" t="s">
        <v>30</v>
      </c>
      <c r="Y13" s="134" t="s">
        <v>69</v>
      </c>
      <c r="Z13" s="134" t="s">
        <v>33</v>
      </c>
      <c r="AA13" s="134" t="s">
        <v>34</v>
      </c>
      <c r="AB13" s="135" t="s">
        <v>30</v>
      </c>
      <c r="AC13" s="134" t="s">
        <v>73</v>
      </c>
      <c r="AD13" s="134" t="s">
        <v>35</v>
      </c>
      <c r="AE13" s="134" t="s">
        <v>36</v>
      </c>
      <c r="AF13" s="135" t="s">
        <v>30</v>
      </c>
      <c r="AG13" s="134" t="s">
        <v>72</v>
      </c>
      <c r="AH13" s="134" t="s">
        <v>74</v>
      </c>
    </row>
    <row r="14" spans="1:37" s="472" customFormat="1" ht="143.25" customHeight="1">
      <c r="A14" s="180" t="s">
        <v>487</v>
      </c>
      <c r="B14" s="474" t="s">
        <v>486</v>
      </c>
      <c r="C14" s="474" t="s">
        <v>103</v>
      </c>
      <c r="D14" s="132" t="s">
        <v>831</v>
      </c>
      <c r="E14" s="474" t="s">
        <v>492</v>
      </c>
      <c r="F14" s="494" t="s">
        <v>111</v>
      </c>
      <c r="G14" s="494" t="s">
        <v>432</v>
      </c>
      <c r="H14" s="492" t="s">
        <v>119</v>
      </c>
      <c r="I14" s="492" t="s">
        <v>556</v>
      </c>
      <c r="J14" s="492" t="s">
        <v>89</v>
      </c>
      <c r="K14" s="492" t="s">
        <v>557</v>
      </c>
      <c r="L14" s="495" t="s">
        <v>570</v>
      </c>
      <c r="M14" s="492" t="s">
        <v>558</v>
      </c>
      <c r="N14" s="470" t="s">
        <v>559</v>
      </c>
      <c r="O14" s="470" t="s">
        <v>560</v>
      </c>
      <c r="P14" s="493">
        <v>45689</v>
      </c>
      <c r="Q14" s="493">
        <v>46021</v>
      </c>
      <c r="R14" s="486"/>
      <c r="S14" s="486"/>
      <c r="T14" s="485" t="e">
        <f t="shared" ref="T14:T39" si="0">S14/R14</f>
        <v>#DIV/0!</v>
      </c>
      <c r="U14" s="486"/>
      <c r="V14" s="487"/>
      <c r="W14" s="487"/>
      <c r="X14" s="488" t="e">
        <f t="shared" ref="X14:X39" si="1">W14/V14</f>
        <v>#DIV/0!</v>
      </c>
      <c r="Y14" s="487"/>
      <c r="Z14" s="489"/>
      <c r="AA14" s="489"/>
      <c r="AB14" s="490" t="e">
        <f t="shared" ref="AB14:AB39" si="2">AA14/Z14</f>
        <v>#DIV/0!</v>
      </c>
      <c r="AC14" s="489"/>
      <c r="AD14" s="483"/>
      <c r="AE14" s="483"/>
      <c r="AF14" s="484" t="e">
        <f t="shared" ref="AF14:AF39" si="3">AE14/AD14</f>
        <v>#DIV/0!</v>
      </c>
      <c r="AG14" s="483"/>
      <c r="AH14" s="475"/>
    </row>
    <row r="15" spans="1:37" s="472" customFormat="1" ht="97.95" customHeight="1">
      <c r="A15" s="180" t="s">
        <v>487</v>
      </c>
      <c r="B15" s="474" t="s">
        <v>486</v>
      </c>
      <c r="C15" s="474" t="s">
        <v>103</v>
      </c>
      <c r="D15" s="132" t="s">
        <v>831</v>
      </c>
      <c r="E15" s="474" t="s">
        <v>485</v>
      </c>
      <c r="F15" s="474"/>
      <c r="G15" s="474"/>
      <c r="H15" s="492" t="s">
        <v>119</v>
      </c>
      <c r="I15" s="492" t="s">
        <v>556</v>
      </c>
      <c r="J15" s="492" t="s">
        <v>89</v>
      </c>
      <c r="K15" s="492" t="s">
        <v>557</v>
      </c>
      <c r="L15" s="495" t="s">
        <v>574</v>
      </c>
      <c r="M15" s="492" t="s">
        <v>561</v>
      </c>
      <c r="N15" s="470" t="s">
        <v>559</v>
      </c>
      <c r="O15" s="470" t="s">
        <v>560</v>
      </c>
      <c r="P15" s="493">
        <v>45689</v>
      </c>
      <c r="Q15" s="493">
        <v>46021</v>
      </c>
      <c r="R15" s="486"/>
      <c r="S15" s="486"/>
      <c r="T15" s="485" t="e">
        <f t="shared" si="0"/>
        <v>#DIV/0!</v>
      </c>
      <c r="U15" s="486"/>
      <c r="V15" s="487"/>
      <c r="W15" s="487"/>
      <c r="X15" s="488" t="e">
        <f t="shared" si="1"/>
        <v>#DIV/0!</v>
      </c>
      <c r="Y15" s="487"/>
      <c r="Z15" s="489"/>
      <c r="AA15" s="489"/>
      <c r="AB15" s="490" t="e">
        <f t="shared" si="2"/>
        <v>#DIV/0!</v>
      </c>
      <c r="AC15" s="489"/>
      <c r="AD15" s="483"/>
      <c r="AE15" s="483"/>
      <c r="AF15" s="484" t="e">
        <f t="shared" si="3"/>
        <v>#DIV/0!</v>
      </c>
      <c r="AG15" s="483"/>
      <c r="AH15" s="475"/>
    </row>
    <row r="16" spans="1:37" s="472" customFormat="1" ht="97.95" customHeight="1">
      <c r="A16" s="180" t="s">
        <v>487</v>
      </c>
      <c r="B16" s="474" t="s">
        <v>486</v>
      </c>
      <c r="C16" s="474" t="s">
        <v>103</v>
      </c>
      <c r="D16" s="132" t="s">
        <v>831</v>
      </c>
      <c r="E16" s="474" t="s">
        <v>485</v>
      </c>
      <c r="F16" s="474"/>
      <c r="G16" s="474"/>
      <c r="H16" s="492" t="s">
        <v>119</v>
      </c>
      <c r="I16" s="492" t="s">
        <v>556</v>
      </c>
      <c r="J16" s="492" t="s">
        <v>89</v>
      </c>
      <c r="K16" s="492" t="s">
        <v>557</v>
      </c>
      <c r="L16" s="492" t="s">
        <v>566</v>
      </c>
      <c r="M16" s="492" t="s">
        <v>561</v>
      </c>
      <c r="N16" s="470" t="s">
        <v>559</v>
      </c>
      <c r="O16" s="470" t="s">
        <v>560</v>
      </c>
      <c r="P16" s="493">
        <v>45689</v>
      </c>
      <c r="Q16" s="493">
        <v>46021</v>
      </c>
      <c r="R16" s="486"/>
      <c r="S16" s="486"/>
      <c r="T16" s="485" t="e">
        <f>S16/R16</f>
        <v>#DIV/0!</v>
      </c>
      <c r="U16" s="486"/>
      <c r="V16" s="487"/>
      <c r="W16" s="487"/>
      <c r="X16" s="488" t="e">
        <f>W16/V16</f>
        <v>#DIV/0!</v>
      </c>
      <c r="Y16" s="487"/>
      <c r="Z16" s="489"/>
      <c r="AA16" s="489"/>
      <c r="AB16" s="490" t="e">
        <f>AA16/Z16</f>
        <v>#DIV/0!</v>
      </c>
      <c r="AC16" s="489"/>
      <c r="AD16" s="483"/>
      <c r="AE16" s="483"/>
      <c r="AF16" s="484" t="e">
        <f>AE16/AD16</f>
        <v>#DIV/0!</v>
      </c>
      <c r="AG16" s="483"/>
      <c r="AH16" s="475"/>
    </row>
    <row r="17" spans="1:34" s="472" customFormat="1" ht="97.95" customHeight="1">
      <c r="A17" s="180" t="s">
        <v>487</v>
      </c>
      <c r="B17" s="474" t="s">
        <v>486</v>
      </c>
      <c r="C17" s="474" t="s">
        <v>103</v>
      </c>
      <c r="D17" s="132" t="s">
        <v>831</v>
      </c>
      <c r="E17" s="474" t="s">
        <v>485</v>
      </c>
      <c r="F17" s="474"/>
      <c r="G17" s="474"/>
      <c r="H17" s="492" t="s">
        <v>119</v>
      </c>
      <c r="I17" s="492" t="s">
        <v>556</v>
      </c>
      <c r="J17" s="492" t="s">
        <v>89</v>
      </c>
      <c r="K17" s="492" t="s">
        <v>557</v>
      </c>
      <c r="L17" s="495" t="s">
        <v>563</v>
      </c>
      <c r="M17" s="492" t="s">
        <v>564</v>
      </c>
      <c r="N17" s="470" t="s">
        <v>559</v>
      </c>
      <c r="O17" s="470" t="s">
        <v>560</v>
      </c>
      <c r="P17" s="493">
        <v>45689</v>
      </c>
      <c r="Q17" s="493">
        <v>46021</v>
      </c>
      <c r="R17" s="486"/>
      <c r="S17" s="486"/>
      <c r="T17" s="485" t="e">
        <f t="shared" ref="T17:T20" si="4">S17/R17</f>
        <v>#DIV/0!</v>
      </c>
      <c r="U17" s="486"/>
      <c r="V17" s="487"/>
      <c r="W17" s="487"/>
      <c r="X17" s="488" t="e">
        <f t="shared" ref="X17:X20" si="5">W17/V17</f>
        <v>#DIV/0!</v>
      </c>
      <c r="Y17" s="487"/>
      <c r="Z17" s="489"/>
      <c r="AA17" s="489"/>
      <c r="AB17" s="490" t="e">
        <f t="shared" ref="AB17:AB20" si="6">AA17/Z17</f>
        <v>#DIV/0!</v>
      </c>
      <c r="AC17" s="489"/>
      <c r="AD17" s="483"/>
      <c r="AE17" s="483"/>
      <c r="AF17" s="484" t="e">
        <f t="shared" ref="AF17:AF20" si="7">AE17/AD17</f>
        <v>#DIV/0!</v>
      </c>
      <c r="AG17" s="483"/>
      <c r="AH17" s="475"/>
    </row>
    <row r="18" spans="1:34" s="472" customFormat="1" ht="97.95" customHeight="1">
      <c r="A18" s="180" t="s">
        <v>487</v>
      </c>
      <c r="B18" s="474" t="s">
        <v>486</v>
      </c>
      <c r="C18" s="474" t="s">
        <v>103</v>
      </c>
      <c r="D18" s="132" t="s">
        <v>831</v>
      </c>
      <c r="E18" s="474" t="s">
        <v>485</v>
      </c>
      <c r="F18" s="474"/>
      <c r="G18" s="474"/>
      <c r="H18" s="492" t="s">
        <v>119</v>
      </c>
      <c r="I18" s="492" t="s">
        <v>556</v>
      </c>
      <c r="J18" s="492" t="s">
        <v>89</v>
      </c>
      <c r="K18" s="492" t="s">
        <v>557</v>
      </c>
      <c r="L18" s="492" t="s">
        <v>567</v>
      </c>
      <c r="M18" s="492" t="s">
        <v>561</v>
      </c>
      <c r="N18" s="470" t="s">
        <v>559</v>
      </c>
      <c r="O18" s="470" t="s">
        <v>560</v>
      </c>
      <c r="P18" s="493">
        <v>45689</v>
      </c>
      <c r="Q18" s="493">
        <v>46021</v>
      </c>
      <c r="R18" s="486"/>
      <c r="S18" s="486"/>
      <c r="T18" s="485" t="e">
        <f t="shared" si="4"/>
        <v>#DIV/0!</v>
      </c>
      <c r="U18" s="486"/>
      <c r="V18" s="487"/>
      <c r="W18" s="487"/>
      <c r="X18" s="488" t="e">
        <f t="shared" si="5"/>
        <v>#DIV/0!</v>
      </c>
      <c r="Y18" s="487"/>
      <c r="Z18" s="489"/>
      <c r="AA18" s="489"/>
      <c r="AB18" s="490" t="e">
        <f t="shared" si="6"/>
        <v>#DIV/0!</v>
      </c>
      <c r="AC18" s="489"/>
      <c r="AD18" s="483"/>
      <c r="AE18" s="483"/>
      <c r="AF18" s="484" t="e">
        <f t="shared" si="7"/>
        <v>#DIV/0!</v>
      </c>
      <c r="AG18" s="483"/>
      <c r="AH18" s="475"/>
    </row>
    <row r="19" spans="1:34" s="472" customFormat="1" ht="97.95" customHeight="1">
      <c r="A19" s="180" t="s">
        <v>487</v>
      </c>
      <c r="B19" s="474" t="s">
        <v>486</v>
      </c>
      <c r="C19" s="474" t="s">
        <v>103</v>
      </c>
      <c r="D19" s="132" t="s">
        <v>831</v>
      </c>
      <c r="E19" s="474" t="s">
        <v>485</v>
      </c>
      <c r="F19" s="474"/>
      <c r="G19" s="474"/>
      <c r="H19" s="492" t="s">
        <v>119</v>
      </c>
      <c r="I19" s="492" t="s">
        <v>556</v>
      </c>
      <c r="J19" s="492" t="s">
        <v>89</v>
      </c>
      <c r="K19" s="492" t="s">
        <v>557</v>
      </c>
      <c r="L19" s="492" t="s">
        <v>568</v>
      </c>
      <c r="M19" s="492" t="s">
        <v>561</v>
      </c>
      <c r="N19" s="470" t="s">
        <v>559</v>
      </c>
      <c r="O19" s="470" t="s">
        <v>560</v>
      </c>
      <c r="P19" s="493">
        <v>45689</v>
      </c>
      <c r="Q19" s="493">
        <v>46021</v>
      </c>
      <c r="R19" s="486"/>
      <c r="S19" s="486"/>
      <c r="T19" s="485" t="e">
        <f t="shared" si="4"/>
        <v>#DIV/0!</v>
      </c>
      <c r="U19" s="486"/>
      <c r="V19" s="487"/>
      <c r="W19" s="487"/>
      <c r="X19" s="488" t="e">
        <f t="shared" si="5"/>
        <v>#DIV/0!</v>
      </c>
      <c r="Y19" s="487"/>
      <c r="Z19" s="489"/>
      <c r="AA19" s="489"/>
      <c r="AB19" s="490" t="e">
        <f t="shared" si="6"/>
        <v>#DIV/0!</v>
      </c>
      <c r="AC19" s="489"/>
      <c r="AD19" s="483"/>
      <c r="AE19" s="483"/>
      <c r="AF19" s="484" t="e">
        <f t="shared" si="7"/>
        <v>#DIV/0!</v>
      </c>
      <c r="AG19" s="483"/>
      <c r="AH19" s="475"/>
    </row>
    <row r="20" spans="1:34" s="472" customFormat="1" ht="97.95" customHeight="1">
      <c r="A20" s="180" t="s">
        <v>487</v>
      </c>
      <c r="B20" s="474" t="s">
        <v>486</v>
      </c>
      <c r="C20" s="474" t="s">
        <v>103</v>
      </c>
      <c r="D20" s="132" t="s">
        <v>831</v>
      </c>
      <c r="E20" s="474" t="s">
        <v>485</v>
      </c>
      <c r="F20" s="474"/>
      <c r="G20" s="474"/>
      <c r="H20" s="492" t="s">
        <v>119</v>
      </c>
      <c r="I20" s="492" t="s">
        <v>556</v>
      </c>
      <c r="J20" s="492" t="s">
        <v>89</v>
      </c>
      <c r="K20" s="492" t="s">
        <v>557</v>
      </c>
      <c r="L20" s="492" t="s">
        <v>580</v>
      </c>
      <c r="M20" s="492" t="s">
        <v>561</v>
      </c>
      <c r="N20" s="470" t="s">
        <v>559</v>
      </c>
      <c r="O20" s="470" t="s">
        <v>560</v>
      </c>
      <c r="P20" s="493">
        <v>45689</v>
      </c>
      <c r="Q20" s="493">
        <v>46021</v>
      </c>
      <c r="R20" s="486"/>
      <c r="S20" s="486"/>
      <c r="T20" s="485" t="e">
        <f t="shared" si="4"/>
        <v>#DIV/0!</v>
      </c>
      <c r="U20" s="486"/>
      <c r="V20" s="487"/>
      <c r="W20" s="487"/>
      <c r="X20" s="488" t="e">
        <f t="shared" si="5"/>
        <v>#DIV/0!</v>
      </c>
      <c r="Y20" s="487"/>
      <c r="Z20" s="489"/>
      <c r="AA20" s="489"/>
      <c r="AB20" s="490" t="e">
        <f t="shared" si="6"/>
        <v>#DIV/0!</v>
      </c>
      <c r="AC20" s="489"/>
      <c r="AD20" s="483"/>
      <c r="AE20" s="483"/>
      <c r="AF20" s="484" t="e">
        <f t="shared" si="7"/>
        <v>#DIV/0!</v>
      </c>
      <c r="AG20" s="483"/>
      <c r="AH20" s="475"/>
    </row>
    <row r="21" spans="1:34" s="472" customFormat="1" ht="97.95" customHeight="1">
      <c r="A21" s="180" t="s">
        <v>487</v>
      </c>
      <c r="B21" s="474" t="s">
        <v>486</v>
      </c>
      <c r="C21" s="474" t="s">
        <v>103</v>
      </c>
      <c r="D21" s="132" t="s">
        <v>831</v>
      </c>
      <c r="E21" s="474" t="s">
        <v>485</v>
      </c>
      <c r="F21" s="474"/>
      <c r="G21" s="474"/>
      <c r="H21" s="492" t="s">
        <v>119</v>
      </c>
      <c r="I21" s="492" t="s">
        <v>556</v>
      </c>
      <c r="J21" s="492" t="s">
        <v>89</v>
      </c>
      <c r="K21" s="492" t="s">
        <v>557</v>
      </c>
      <c r="L21" s="495" t="s">
        <v>571</v>
      </c>
      <c r="M21" s="492" t="s">
        <v>561</v>
      </c>
      <c r="N21" s="470" t="s">
        <v>559</v>
      </c>
      <c r="O21" s="470" t="s">
        <v>560</v>
      </c>
      <c r="P21" s="493">
        <v>45689</v>
      </c>
      <c r="Q21" s="493">
        <v>46021</v>
      </c>
      <c r="R21" s="486"/>
      <c r="S21" s="486"/>
      <c r="T21" s="485" t="e">
        <f t="shared" si="0"/>
        <v>#DIV/0!</v>
      </c>
      <c r="U21" s="486"/>
      <c r="V21" s="487"/>
      <c r="W21" s="487"/>
      <c r="X21" s="488" t="e">
        <f t="shared" si="1"/>
        <v>#DIV/0!</v>
      </c>
      <c r="Y21" s="487"/>
      <c r="Z21" s="489"/>
      <c r="AA21" s="489"/>
      <c r="AB21" s="490" t="e">
        <f t="shared" si="2"/>
        <v>#DIV/0!</v>
      </c>
      <c r="AC21" s="489"/>
      <c r="AD21" s="483"/>
      <c r="AE21" s="483"/>
      <c r="AF21" s="484" t="e">
        <f t="shared" si="3"/>
        <v>#DIV/0!</v>
      </c>
      <c r="AG21" s="483"/>
      <c r="AH21" s="475"/>
    </row>
    <row r="22" spans="1:34" s="472" customFormat="1" ht="97.95" customHeight="1">
      <c r="A22" s="180" t="s">
        <v>487</v>
      </c>
      <c r="B22" s="474" t="s">
        <v>486</v>
      </c>
      <c r="C22" s="474" t="s">
        <v>103</v>
      </c>
      <c r="D22" s="132" t="s">
        <v>831</v>
      </c>
      <c r="E22" s="474" t="s">
        <v>485</v>
      </c>
      <c r="F22" s="474"/>
      <c r="G22" s="474"/>
      <c r="H22" s="492" t="s">
        <v>119</v>
      </c>
      <c r="I22" s="492" t="s">
        <v>556</v>
      </c>
      <c r="J22" s="492" t="s">
        <v>89</v>
      </c>
      <c r="K22" s="492" t="s">
        <v>572</v>
      </c>
      <c r="L22" s="495" t="s">
        <v>573</v>
      </c>
      <c r="M22" s="492" t="s">
        <v>561</v>
      </c>
      <c r="N22" s="470" t="s">
        <v>559</v>
      </c>
      <c r="O22" s="470" t="s">
        <v>560</v>
      </c>
      <c r="P22" s="493">
        <v>45689</v>
      </c>
      <c r="Q22" s="493">
        <v>46021</v>
      </c>
      <c r="R22" s="486"/>
      <c r="S22" s="486"/>
      <c r="T22" s="485" t="e">
        <f t="shared" si="0"/>
        <v>#DIV/0!</v>
      </c>
      <c r="U22" s="486"/>
      <c r="V22" s="487"/>
      <c r="W22" s="487"/>
      <c r="X22" s="488" t="e">
        <f t="shared" si="1"/>
        <v>#DIV/0!</v>
      </c>
      <c r="Y22" s="487"/>
      <c r="Z22" s="489"/>
      <c r="AA22" s="489"/>
      <c r="AB22" s="490" t="e">
        <f t="shared" si="2"/>
        <v>#DIV/0!</v>
      </c>
      <c r="AC22" s="489"/>
      <c r="AD22" s="483"/>
      <c r="AE22" s="483"/>
      <c r="AF22" s="484" t="e">
        <f t="shared" si="3"/>
        <v>#DIV/0!</v>
      </c>
      <c r="AG22" s="483"/>
      <c r="AH22" s="475"/>
    </row>
    <row r="23" spans="1:34" s="472" customFormat="1" ht="97.95" customHeight="1">
      <c r="A23" s="180" t="s">
        <v>487</v>
      </c>
      <c r="B23" s="474" t="s">
        <v>486</v>
      </c>
      <c r="C23" s="474" t="s">
        <v>103</v>
      </c>
      <c r="D23" s="132" t="s">
        <v>831</v>
      </c>
      <c r="E23" s="474" t="s">
        <v>485</v>
      </c>
      <c r="F23" s="474"/>
      <c r="G23" s="474"/>
      <c r="H23" s="492" t="s">
        <v>119</v>
      </c>
      <c r="I23" s="492" t="s">
        <v>556</v>
      </c>
      <c r="J23" s="492" t="s">
        <v>89</v>
      </c>
      <c r="K23" s="492" t="s">
        <v>572</v>
      </c>
      <c r="L23" s="495" t="s">
        <v>581</v>
      </c>
      <c r="M23" s="492" t="s">
        <v>561</v>
      </c>
      <c r="N23" s="470" t="s">
        <v>559</v>
      </c>
      <c r="O23" s="470" t="s">
        <v>560</v>
      </c>
      <c r="P23" s="493">
        <v>45689</v>
      </c>
      <c r="Q23" s="493">
        <v>46021</v>
      </c>
      <c r="R23" s="486"/>
      <c r="S23" s="486"/>
      <c r="T23" s="485" t="e">
        <f t="shared" si="0"/>
        <v>#DIV/0!</v>
      </c>
      <c r="U23" s="486"/>
      <c r="V23" s="487"/>
      <c r="W23" s="487"/>
      <c r="X23" s="488" t="e">
        <f t="shared" si="1"/>
        <v>#DIV/0!</v>
      </c>
      <c r="Y23" s="487"/>
      <c r="Z23" s="489"/>
      <c r="AA23" s="489"/>
      <c r="AB23" s="490" t="e">
        <f t="shared" si="2"/>
        <v>#DIV/0!</v>
      </c>
      <c r="AC23" s="489"/>
      <c r="AD23" s="483"/>
      <c r="AE23" s="483"/>
      <c r="AF23" s="484" t="e">
        <f t="shared" si="3"/>
        <v>#DIV/0!</v>
      </c>
      <c r="AG23" s="483"/>
      <c r="AH23" s="475"/>
    </row>
    <row r="24" spans="1:34" s="472" customFormat="1" ht="97.95" customHeight="1">
      <c r="A24" s="180" t="s">
        <v>487</v>
      </c>
      <c r="B24" s="474" t="s">
        <v>486</v>
      </c>
      <c r="C24" s="474" t="s">
        <v>103</v>
      </c>
      <c r="D24" s="132" t="s">
        <v>831</v>
      </c>
      <c r="E24" s="474" t="s">
        <v>485</v>
      </c>
      <c r="F24" s="474"/>
      <c r="G24" s="474"/>
      <c r="H24" s="492" t="s">
        <v>119</v>
      </c>
      <c r="I24" s="492" t="s">
        <v>556</v>
      </c>
      <c r="J24" s="492" t="s">
        <v>89</v>
      </c>
      <c r="K24" s="492" t="s">
        <v>557</v>
      </c>
      <c r="L24" s="492" t="s">
        <v>565</v>
      </c>
      <c r="M24" s="492" t="s">
        <v>561</v>
      </c>
      <c r="N24" s="470" t="s">
        <v>559</v>
      </c>
      <c r="O24" s="470" t="s">
        <v>560</v>
      </c>
      <c r="P24" s="493">
        <v>45689</v>
      </c>
      <c r="Q24" s="493">
        <v>46021</v>
      </c>
      <c r="R24" s="486"/>
      <c r="S24" s="486"/>
      <c r="T24" s="485" t="e">
        <f>S24/R24</f>
        <v>#DIV/0!</v>
      </c>
      <c r="U24" s="486"/>
      <c r="V24" s="487"/>
      <c r="W24" s="487"/>
      <c r="X24" s="488" t="e">
        <f>W24/V24</f>
        <v>#DIV/0!</v>
      </c>
      <c r="Y24" s="487"/>
      <c r="Z24" s="489"/>
      <c r="AA24" s="489"/>
      <c r="AB24" s="490" t="e">
        <f>AA24/Z24</f>
        <v>#DIV/0!</v>
      </c>
      <c r="AC24" s="489"/>
      <c r="AD24" s="483"/>
      <c r="AE24" s="483"/>
      <c r="AF24" s="484" t="e">
        <f>AE24/AD24</f>
        <v>#DIV/0!</v>
      </c>
      <c r="AG24" s="483"/>
      <c r="AH24" s="475"/>
    </row>
    <row r="25" spans="1:34" s="472" customFormat="1" ht="97.95" customHeight="1">
      <c r="A25" s="180" t="s">
        <v>487</v>
      </c>
      <c r="B25" s="474" t="s">
        <v>486</v>
      </c>
      <c r="C25" s="474" t="s">
        <v>103</v>
      </c>
      <c r="D25" s="132" t="s">
        <v>831</v>
      </c>
      <c r="E25" s="474" t="s">
        <v>485</v>
      </c>
      <c r="F25" s="474"/>
      <c r="G25" s="474"/>
      <c r="H25" s="492" t="s">
        <v>119</v>
      </c>
      <c r="I25" s="492" t="s">
        <v>556</v>
      </c>
      <c r="J25" s="492" t="s">
        <v>89</v>
      </c>
      <c r="K25" s="492" t="s">
        <v>557</v>
      </c>
      <c r="L25" s="491" t="s">
        <v>575</v>
      </c>
      <c r="M25" s="492" t="s">
        <v>561</v>
      </c>
      <c r="N25" s="470" t="s">
        <v>559</v>
      </c>
      <c r="O25" s="470" t="s">
        <v>560</v>
      </c>
      <c r="P25" s="493">
        <v>45689</v>
      </c>
      <c r="Q25" s="493">
        <v>46021</v>
      </c>
      <c r="R25" s="486"/>
      <c r="S25" s="486"/>
      <c r="T25" s="485" t="e">
        <f>S25/R25</f>
        <v>#DIV/0!</v>
      </c>
      <c r="U25" s="486"/>
      <c r="V25" s="487"/>
      <c r="W25" s="487"/>
      <c r="X25" s="488" t="e">
        <f>W25/V25</f>
        <v>#DIV/0!</v>
      </c>
      <c r="Y25" s="487"/>
      <c r="Z25" s="489"/>
      <c r="AA25" s="489"/>
      <c r="AB25" s="490" t="e">
        <f>AA25/Z25</f>
        <v>#DIV/0!</v>
      </c>
      <c r="AC25" s="489"/>
      <c r="AD25" s="483"/>
      <c r="AE25" s="483"/>
      <c r="AF25" s="484" t="e">
        <f>AE25/AD25</f>
        <v>#DIV/0!</v>
      </c>
      <c r="AG25" s="483"/>
      <c r="AH25" s="475"/>
    </row>
    <row r="26" spans="1:34" s="472" customFormat="1" ht="97.95" customHeight="1">
      <c r="A26" s="180" t="s">
        <v>487</v>
      </c>
      <c r="B26" s="474" t="s">
        <v>486</v>
      </c>
      <c r="C26" s="474" t="s">
        <v>103</v>
      </c>
      <c r="D26" s="132" t="s">
        <v>831</v>
      </c>
      <c r="E26" s="474" t="s">
        <v>485</v>
      </c>
      <c r="F26" s="474"/>
      <c r="G26" s="474"/>
      <c r="H26" s="492" t="s">
        <v>119</v>
      </c>
      <c r="I26" s="492" t="s">
        <v>556</v>
      </c>
      <c r="J26" s="492" t="s">
        <v>89</v>
      </c>
      <c r="K26" s="492" t="s">
        <v>557</v>
      </c>
      <c r="L26" s="491" t="s">
        <v>576</v>
      </c>
      <c r="M26" s="492" t="s">
        <v>561</v>
      </c>
      <c r="N26" s="470" t="s">
        <v>559</v>
      </c>
      <c r="O26" s="470" t="s">
        <v>560</v>
      </c>
      <c r="P26" s="493">
        <v>45689</v>
      </c>
      <c r="Q26" s="493">
        <v>46021</v>
      </c>
      <c r="R26" s="486"/>
      <c r="S26" s="486"/>
      <c r="T26" s="485" t="e">
        <f>S26/R26</f>
        <v>#DIV/0!</v>
      </c>
      <c r="U26" s="486"/>
      <c r="V26" s="487"/>
      <c r="W26" s="487"/>
      <c r="X26" s="488" t="e">
        <f>W26/V26</f>
        <v>#DIV/0!</v>
      </c>
      <c r="Y26" s="487"/>
      <c r="Z26" s="489"/>
      <c r="AA26" s="489"/>
      <c r="AB26" s="490" t="e">
        <f>AA26/Z26</f>
        <v>#DIV/0!</v>
      </c>
      <c r="AC26" s="489"/>
      <c r="AD26" s="483"/>
      <c r="AE26" s="483"/>
      <c r="AF26" s="484" t="e">
        <f>AE26/AD26</f>
        <v>#DIV/0!</v>
      </c>
      <c r="AG26" s="483"/>
      <c r="AH26" s="475"/>
    </row>
    <row r="27" spans="1:34" s="472" customFormat="1" ht="97.95" customHeight="1">
      <c r="A27" s="180" t="s">
        <v>487</v>
      </c>
      <c r="B27" s="474" t="s">
        <v>486</v>
      </c>
      <c r="C27" s="474" t="s">
        <v>103</v>
      </c>
      <c r="D27" s="132" t="s">
        <v>831</v>
      </c>
      <c r="E27" s="474" t="s">
        <v>485</v>
      </c>
      <c r="F27" s="474"/>
      <c r="G27" s="474"/>
      <c r="H27" s="492" t="s">
        <v>119</v>
      </c>
      <c r="I27" s="492" t="s">
        <v>556</v>
      </c>
      <c r="J27" s="492" t="s">
        <v>89</v>
      </c>
      <c r="K27" s="492" t="s">
        <v>557</v>
      </c>
      <c r="L27" s="496" t="s">
        <v>577</v>
      </c>
      <c r="M27" s="492" t="s">
        <v>561</v>
      </c>
      <c r="N27" s="470" t="s">
        <v>559</v>
      </c>
      <c r="O27" s="470" t="s">
        <v>560</v>
      </c>
      <c r="P27" s="493">
        <v>45689</v>
      </c>
      <c r="Q27" s="493">
        <v>46021</v>
      </c>
      <c r="R27" s="486"/>
      <c r="S27" s="486"/>
      <c r="T27" s="485" t="e">
        <f t="shared" si="0"/>
        <v>#DIV/0!</v>
      </c>
      <c r="U27" s="486"/>
      <c r="V27" s="487"/>
      <c r="W27" s="487"/>
      <c r="X27" s="488" t="e">
        <f t="shared" si="1"/>
        <v>#DIV/0!</v>
      </c>
      <c r="Y27" s="487"/>
      <c r="Z27" s="489"/>
      <c r="AA27" s="489"/>
      <c r="AB27" s="490" t="e">
        <f t="shared" si="2"/>
        <v>#DIV/0!</v>
      </c>
      <c r="AC27" s="489"/>
      <c r="AD27" s="483"/>
      <c r="AE27" s="483"/>
      <c r="AF27" s="484" t="e">
        <f t="shared" si="3"/>
        <v>#DIV/0!</v>
      </c>
      <c r="AG27" s="483"/>
      <c r="AH27" s="475"/>
    </row>
    <row r="28" spans="1:34" s="472" customFormat="1" ht="97.95" customHeight="1">
      <c r="A28" s="180" t="s">
        <v>487</v>
      </c>
      <c r="B28" s="474" t="s">
        <v>486</v>
      </c>
      <c r="C28" s="474" t="s">
        <v>103</v>
      </c>
      <c r="D28" s="132" t="s">
        <v>831</v>
      </c>
      <c r="E28" s="474" t="s">
        <v>485</v>
      </c>
      <c r="F28" s="474"/>
      <c r="G28" s="474"/>
      <c r="H28" s="492" t="s">
        <v>119</v>
      </c>
      <c r="I28" s="492" t="s">
        <v>556</v>
      </c>
      <c r="J28" s="492" t="s">
        <v>89</v>
      </c>
      <c r="K28" s="492" t="s">
        <v>557</v>
      </c>
      <c r="L28" s="496" t="s">
        <v>579</v>
      </c>
      <c r="M28" s="492" t="s">
        <v>561</v>
      </c>
      <c r="N28" s="470" t="s">
        <v>559</v>
      </c>
      <c r="O28" s="470" t="s">
        <v>560</v>
      </c>
      <c r="P28" s="493">
        <v>45689</v>
      </c>
      <c r="Q28" s="493">
        <v>46021</v>
      </c>
      <c r="R28" s="486"/>
      <c r="S28" s="486"/>
      <c r="T28" s="485" t="e">
        <f t="shared" si="0"/>
        <v>#DIV/0!</v>
      </c>
      <c r="U28" s="486"/>
      <c r="V28" s="487"/>
      <c r="W28" s="487"/>
      <c r="X28" s="488" t="e">
        <f t="shared" si="1"/>
        <v>#DIV/0!</v>
      </c>
      <c r="Y28" s="487"/>
      <c r="Z28" s="489"/>
      <c r="AA28" s="489"/>
      <c r="AB28" s="490" t="e">
        <f t="shared" si="2"/>
        <v>#DIV/0!</v>
      </c>
      <c r="AC28" s="489"/>
      <c r="AD28" s="483"/>
      <c r="AE28" s="483"/>
      <c r="AF28" s="484" t="e">
        <f t="shared" si="3"/>
        <v>#DIV/0!</v>
      </c>
      <c r="AG28" s="483"/>
      <c r="AH28" s="475"/>
    </row>
    <row r="29" spans="1:34" s="472" customFormat="1" ht="97.95" customHeight="1">
      <c r="A29" s="180" t="s">
        <v>487</v>
      </c>
      <c r="B29" s="474" t="s">
        <v>486</v>
      </c>
      <c r="C29" s="474" t="s">
        <v>103</v>
      </c>
      <c r="D29" s="132" t="s">
        <v>831</v>
      </c>
      <c r="E29" s="474" t="s">
        <v>485</v>
      </c>
      <c r="F29" s="474"/>
      <c r="G29" s="474"/>
      <c r="H29" s="492" t="s">
        <v>119</v>
      </c>
      <c r="I29" s="492" t="s">
        <v>556</v>
      </c>
      <c r="J29" s="492" t="s">
        <v>89</v>
      </c>
      <c r="K29" s="492" t="s">
        <v>557</v>
      </c>
      <c r="L29" s="496" t="s">
        <v>562</v>
      </c>
      <c r="M29" s="492" t="s">
        <v>561</v>
      </c>
      <c r="N29" s="470" t="s">
        <v>559</v>
      </c>
      <c r="O29" s="470" t="s">
        <v>560</v>
      </c>
      <c r="P29" s="493">
        <v>45689</v>
      </c>
      <c r="Q29" s="493">
        <v>46021</v>
      </c>
      <c r="R29" s="486"/>
      <c r="S29" s="486"/>
      <c r="T29" s="485" t="e">
        <f t="shared" si="0"/>
        <v>#DIV/0!</v>
      </c>
      <c r="U29" s="486"/>
      <c r="V29" s="487"/>
      <c r="W29" s="487"/>
      <c r="X29" s="488" t="e">
        <f t="shared" si="1"/>
        <v>#DIV/0!</v>
      </c>
      <c r="Y29" s="487"/>
      <c r="Z29" s="489"/>
      <c r="AA29" s="489"/>
      <c r="AB29" s="490" t="e">
        <f t="shared" si="2"/>
        <v>#DIV/0!</v>
      </c>
      <c r="AC29" s="489"/>
      <c r="AD29" s="483"/>
      <c r="AE29" s="483"/>
      <c r="AF29" s="484" t="e">
        <f t="shared" si="3"/>
        <v>#DIV/0!</v>
      </c>
      <c r="AG29" s="483"/>
      <c r="AH29" s="475"/>
    </row>
    <row r="30" spans="1:34" s="471" customFormat="1" ht="97.95" customHeight="1">
      <c r="A30" s="180" t="s">
        <v>487</v>
      </c>
      <c r="B30" s="474" t="s">
        <v>486</v>
      </c>
      <c r="C30" s="474" t="s">
        <v>103</v>
      </c>
      <c r="D30" s="132" t="s">
        <v>831</v>
      </c>
      <c r="E30" s="474" t="s">
        <v>485</v>
      </c>
      <c r="F30" s="474"/>
      <c r="G30" s="474"/>
      <c r="H30" s="492" t="s">
        <v>119</v>
      </c>
      <c r="I30" s="492" t="s">
        <v>556</v>
      </c>
      <c r="J30" s="492" t="s">
        <v>89</v>
      </c>
      <c r="K30" s="492" t="s">
        <v>557</v>
      </c>
      <c r="L30" s="492" t="s">
        <v>569</v>
      </c>
      <c r="M30" s="492" t="s">
        <v>561</v>
      </c>
      <c r="N30" s="470" t="s">
        <v>559</v>
      </c>
      <c r="O30" s="470" t="s">
        <v>560</v>
      </c>
      <c r="P30" s="493">
        <v>45689</v>
      </c>
      <c r="Q30" s="493">
        <v>46021</v>
      </c>
      <c r="R30" s="486"/>
      <c r="S30" s="486"/>
      <c r="T30" s="485" t="e">
        <f t="shared" si="0"/>
        <v>#DIV/0!</v>
      </c>
      <c r="U30" s="486"/>
      <c r="V30" s="487"/>
      <c r="W30" s="487"/>
      <c r="X30" s="488" t="e">
        <f t="shared" si="1"/>
        <v>#DIV/0!</v>
      </c>
      <c r="Y30" s="487"/>
      <c r="Z30" s="489"/>
      <c r="AA30" s="489"/>
      <c r="AB30" s="490" t="e">
        <f t="shared" si="2"/>
        <v>#DIV/0!</v>
      </c>
      <c r="AC30" s="489"/>
      <c r="AD30" s="483"/>
      <c r="AE30" s="483"/>
      <c r="AF30" s="484" t="e">
        <f t="shared" si="3"/>
        <v>#DIV/0!</v>
      </c>
      <c r="AG30" s="483"/>
      <c r="AH30" s="475"/>
    </row>
    <row r="31" spans="1:34" s="471" customFormat="1" ht="97.95" customHeight="1">
      <c r="A31" s="180" t="s">
        <v>487</v>
      </c>
      <c r="B31" s="474" t="s">
        <v>486</v>
      </c>
      <c r="C31" s="474" t="s">
        <v>103</v>
      </c>
      <c r="D31" s="132" t="s">
        <v>831</v>
      </c>
      <c r="E31" s="474" t="s">
        <v>485</v>
      </c>
      <c r="F31" s="474"/>
      <c r="G31" s="474"/>
      <c r="H31" s="492" t="s">
        <v>119</v>
      </c>
      <c r="I31" s="492" t="s">
        <v>556</v>
      </c>
      <c r="J31" s="492" t="s">
        <v>89</v>
      </c>
      <c r="K31" s="492" t="s">
        <v>557</v>
      </c>
      <c r="L31" s="492" t="s">
        <v>578</v>
      </c>
      <c r="M31" s="492" t="s">
        <v>561</v>
      </c>
      <c r="N31" s="470" t="s">
        <v>559</v>
      </c>
      <c r="O31" s="470" t="s">
        <v>560</v>
      </c>
      <c r="P31" s="493">
        <v>45689</v>
      </c>
      <c r="Q31" s="493">
        <v>46021</v>
      </c>
      <c r="R31" s="486"/>
      <c r="S31" s="486"/>
      <c r="T31" s="485" t="e">
        <f t="shared" si="0"/>
        <v>#DIV/0!</v>
      </c>
      <c r="U31" s="486"/>
      <c r="V31" s="487"/>
      <c r="W31" s="487"/>
      <c r="X31" s="488" t="e">
        <f t="shared" si="1"/>
        <v>#DIV/0!</v>
      </c>
      <c r="Y31" s="487"/>
      <c r="Z31" s="489"/>
      <c r="AA31" s="489"/>
      <c r="AB31" s="490" t="e">
        <f t="shared" si="2"/>
        <v>#DIV/0!</v>
      </c>
      <c r="AC31" s="489"/>
      <c r="AD31" s="483"/>
      <c r="AE31" s="483"/>
      <c r="AF31" s="484" t="e">
        <f t="shared" si="3"/>
        <v>#DIV/0!</v>
      </c>
      <c r="AG31" s="483"/>
      <c r="AH31" s="475"/>
    </row>
    <row r="32" spans="1:34" s="471" customFormat="1" ht="97.95" customHeight="1">
      <c r="A32" s="180" t="s">
        <v>487</v>
      </c>
      <c r="B32" s="474" t="s">
        <v>486</v>
      </c>
      <c r="C32" s="474" t="s">
        <v>103</v>
      </c>
      <c r="D32" s="132" t="s">
        <v>831</v>
      </c>
      <c r="E32" s="474" t="s">
        <v>485</v>
      </c>
      <c r="F32" s="474"/>
      <c r="G32" s="474"/>
      <c r="H32" s="492" t="s">
        <v>119</v>
      </c>
      <c r="I32" s="492" t="s">
        <v>556</v>
      </c>
      <c r="J32" s="492" t="s">
        <v>89</v>
      </c>
      <c r="K32" s="492" t="s">
        <v>557</v>
      </c>
      <c r="L32" s="492" t="s">
        <v>128</v>
      </c>
      <c r="M32" s="492" t="s">
        <v>561</v>
      </c>
      <c r="N32" s="470" t="s">
        <v>559</v>
      </c>
      <c r="O32" s="470" t="s">
        <v>560</v>
      </c>
      <c r="P32" s="493">
        <v>45689</v>
      </c>
      <c r="Q32" s="493">
        <v>46021</v>
      </c>
      <c r="R32" s="486"/>
      <c r="S32" s="486"/>
      <c r="T32" s="485" t="e">
        <f t="shared" si="0"/>
        <v>#DIV/0!</v>
      </c>
      <c r="U32" s="486"/>
      <c r="V32" s="487"/>
      <c r="W32" s="487"/>
      <c r="X32" s="488" t="e">
        <f t="shared" si="1"/>
        <v>#DIV/0!</v>
      </c>
      <c r="Y32" s="487"/>
      <c r="Z32" s="489"/>
      <c r="AA32" s="489"/>
      <c r="AB32" s="490" t="e">
        <f t="shared" si="2"/>
        <v>#DIV/0!</v>
      </c>
      <c r="AC32" s="489"/>
      <c r="AD32" s="483"/>
      <c r="AE32" s="483"/>
      <c r="AF32" s="484" t="e">
        <f t="shared" si="3"/>
        <v>#DIV/0!</v>
      </c>
      <c r="AG32" s="483"/>
      <c r="AH32" s="475"/>
    </row>
    <row r="33" spans="1:34" s="471" customFormat="1" ht="97.95" customHeight="1">
      <c r="A33" s="180" t="s">
        <v>487</v>
      </c>
      <c r="B33" s="474" t="s">
        <v>486</v>
      </c>
      <c r="C33" s="474" t="s">
        <v>103</v>
      </c>
      <c r="D33" s="132" t="s">
        <v>831</v>
      </c>
      <c r="E33" s="474" t="s">
        <v>485</v>
      </c>
      <c r="F33" s="474"/>
      <c r="G33" s="474"/>
      <c r="H33" s="492" t="s">
        <v>119</v>
      </c>
      <c r="I33" s="492" t="s">
        <v>556</v>
      </c>
      <c r="J33" s="492" t="s">
        <v>89</v>
      </c>
      <c r="K33" s="492" t="s">
        <v>557</v>
      </c>
      <c r="L33" s="492" t="s">
        <v>1002</v>
      </c>
      <c r="M33" s="492" t="s">
        <v>561</v>
      </c>
      <c r="N33" s="470" t="s">
        <v>559</v>
      </c>
      <c r="O33" s="470" t="s">
        <v>560</v>
      </c>
      <c r="P33" s="493">
        <v>45689</v>
      </c>
      <c r="Q33" s="493">
        <v>46021</v>
      </c>
      <c r="R33" s="486"/>
      <c r="S33" s="486"/>
      <c r="T33" s="485" t="e">
        <f t="shared" si="0"/>
        <v>#DIV/0!</v>
      </c>
      <c r="U33" s="486"/>
      <c r="V33" s="487"/>
      <c r="W33" s="487"/>
      <c r="X33" s="488" t="e">
        <f t="shared" si="1"/>
        <v>#DIV/0!</v>
      </c>
      <c r="Y33" s="487"/>
      <c r="Z33" s="489"/>
      <c r="AA33" s="489"/>
      <c r="AB33" s="490" t="e">
        <f t="shared" si="2"/>
        <v>#DIV/0!</v>
      </c>
      <c r="AC33" s="489"/>
      <c r="AD33" s="483"/>
      <c r="AE33" s="483"/>
      <c r="AF33" s="484" t="e">
        <f t="shared" si="3"/>
        <v>#DIV/0!</v>
      </c>
      <c r="AG33" s="483"/>
      <c r="AH33" s="475"/>
    </row>
    <row r="34" spans="1:34" s="471" customFormat="1" ht="97.95" customHeight="1">
      <c r="A34" s="180" t="s">
        <v>487</v>
      </c>
      <c r="B34" s="474" t="s">
        <v>486</v>
      </c>
      <c r="C34" s="474" t="s">
        <v>103</v>
      </c>
      <c r="D34" s="132" t="s">
        <v>831</v>
      </c>
      <c r="E34" s="474" t="s">
        <v>485</v>
      </c>
      <c r="F34" s="474"/>
      <c r="G34" s="474"/>
      <c r="H34" s="492" t="s">
        <v>119</v>
      </c>
      <c r="I34" s="492" t="s">
        <v>556</v>
      </c>
      <c r="J34" s="492" t="s">
        <v>89</v>
      </c>
      <c r="K34" s="492" t="s">
        <v>557</v>
      </c>
      <c r="L34" s="492" t="s">
        <v>1003</v>
      </c>
      <c r="M34" s="492" t="s">
        <v>561</v>
      </c>
      <c r="N34" s="470" t="s">
        <v>559</v>
      </c>
      <c r="O34" s="470" t="s">
        <v>560</v>
      </c>
      <c r="P34" s="493">
        <v>45689</v>
      </c>
      <c r="Q34" s="493">
        <v>46021</v>
      </c>
      <c r="R34" s="486"/>
      <c r="S34" s="486"/>
      <c r="T34" s="485" t="e">
        <f t="shared" si="0"/>
        <v>#DIV/0!</v>
      </c>
      <c r="U34" s="486"/>
      <c r="V34" s="487"/>
      <c r="W34" s="487"/>
      <c r="X34" s="488" t="e">
        <f t="shared" si="1"/>
        <v>#DIV/0!</v>
      </c>
      <c r="Y34" s="487"/>
      <c r="Z34" s="489"/>
      <c r="AA34" s="489"/>
      <c r="AB34" s="490" t="e">
        <f t="shared" si="2"/>
        <v>#DIV/0!</v>
      </c>
      <c r="AC34" s="489"/>
      <c r="AD34" s="483"/>
      <c r="AE34" s="483"/>
      <c r="AF34" s="484" t="e">
        <f t="shared" si="3"/>
        <v>#DIV/0!</v>
      </c>
      <c r="AG34" s="483"/>
      <c r="AH34" s="475"/>
    </row>
    <row r="35" spans="1:34" s="471" customFormat="1" ht="97.95" customHeight="1">
      <c r="A35" s="180" t="s">
        <v>487</v>
      </c>
      <c r="B35" s="477" t="s">
        <v>486</v>
      </c>
      <c r="C35" s="477" t="s">
        <v>103</v>
      </c>
      <c r="D35" s="132" t="s">
        <v>831</v>
      </c>
      <c r="E35" s="477" t="s">
        <v>485</v>
      </c>
      <c r="F35" s="474"/>
      <c r="G35" s="474"/>
      <c r="H35" s="474"/>
      <c r="I35" s="474"/>
      <c r="J35" s="474"/>
      <c r="K35" s="474"/>
      <c r="L35" s="474"/>
      <c r="M35" s="474"/>
      <c r="N35" s="474"/>
      <c r="O35" s="474"/>
      <c r="P35" s="476"/>
      <c r="Q35" s="476"/>
      <c r="R35" s="486"/>
      <c r="S35" s="486"/>
      <c r="T35" s="485" t="e">
        <f t="shared" si="0"/>
        <v>#DIV/0!</v>
      </c>
      <c r="U35" s="486"/>
      <c r="V35" s="487"/>
      <c r="W35" s="487"/>
      <c r="X35" s="488" t="e">
        <f t="shared" si="1"/>
        <v>#DIV/0!</v>
      </c>
      <c r="Y35" s="487"/>
      <c r="Z35" s="489"/>
      <c r="AA35" s="489"/>
      <c r="AB35" s="490" t="e">
        <f t="shared" si="2"/>
        <v>#DIV/0!</v>
      </c>
      <c r="AC35" s="489"/>
      <c r="AD35" s="483"/>
      <c r="AE35" s="483"/>
      <c r="AF35" s="484" t="e">
        <f t="shared" si="3"/>
        <v>#DIV/0!</v>
      </c>
      <c r="AG35" s="483"/>
      <c r="AH35" s="475"/>
    </row>
    <row r="36" spans="1:34" s="471" customFormat="1" ht="97.95" customHeight="1">
      <c r="A36" s="482"/>
      <c r="B36" s="474"/>
      <c r="C36" s="474"/>
      <c r="D36" s="474"/>
      <c r="E36" s="474"/>
      <c r="F36" s="474"/>
      <c r="G36" s="474"/>
      <c r="H36" s="474"/>
      <c r="I36" s="474"/>
      <c r="J36" s="474"/>
      <c r="K36" s="474"/>
      <c r="L36" s="474"/>
      <c r="M36" s="474"/>
      <c r="N36" s="474"/>
      <c r="O36" s="474"/>
      <c r="P36" s="476"/>
      <c r="Q36" s="476"/>
      <c r="R36" s="486"/>
      <c r="S36" s="486"/>
      <c r="T36" s="485" t="e">
        <f t="shared" si="0"/>
        <v>#DIV/0!</v>
      </c>
      <c r="U36" s="486"/>
      <c r="V36" s="487"/>
      <c r="W36" s="487"/>
      <c r="X36" s="488" t="e">
        <f t="shared" si="1"/>
        <v>#DIV/0!</v>
      </c>
      <c r="Y36" s="487"/>
      <c r="Z36" s="489"/>
      <c r="AA36" s="489"/>
      <c r="AB36" s="490" t="e">
        <f t="shared" si="2"/>
        <v>#DIV/0!</v>
      </c>
      <c r="AC36" s="489"/>
      <c r="AD36" s="483"/>
      <c r="AE36" s="483"/>
      <c r="AF36" s="484" t="e">
        <f t="shared" si="3"/>
        <v>#DIV/0!</v>
      </c>
      <c r="AG36" s="483"/>
      <c r="AH36" s="475"/>
    </row>
    <row r="37" spans="1:34" s="471" customFormat="1" ht="97.95" customHeight="1">
      <c r="A37" s="482"/>
      <c r="B37" s="474"/>
      <c r="C37" s="474"/>
      <c r="D37" s="474"/>
      <c r="E37" s="474"/>
      <c r="F37" s="474"/>
      <c r="G37" s="474"/>
      <c r="H37" s="474"/>
      <c r="I37" s="474"/>
      <c r="J37" s="474"/>
      <c r="K37" s="474"/>
      <c r="L37" s="474"/>
      <c r="M37" s="474"/>
      <c r="N37" s="474"/>
      <c r="O37" s="474"/>
      <c r="P37" s="476"/>
      <c r="Q37" s="476"/>
      <c r="R37" s="486"/>
      <c r="S37" s="486"/>
      <c r="T37" s="485" t="e">
        <f t="shared" si="0"/>
        <v>#DIV/0!</v>
      </c>
      <c r="U37" s="486"/>
      <c r="V37" s="487"/>
      <c r="W37" s="487"/>
      <c r="X37" s="488" t="e">
        <f t="shared" si="1"/>
        <v>#DIV/0!</v>
      </c>
      <c r="Y37" s="487"/>
      <c r="Z37" s="489"/>
      <c r="AA37" s="489"/>
      <c r="AB37" s="490" t="e">
        <f t="shared" si="2"/>
        <v>#DIV/0!</v>
      </c>
      <c r="AC37" s="489"/>
      <c r="AD37" s="483"/>
      <c r="AE37" s="483"/>
      <c r="AF37" s="484" t="e">
        <f t="shared" si="3"/>
        <v>#DIV/0!</v>
      </c>
      <c r="AG37" s="483"/>
      <c r="AH37" s="475"/>
    </row>
    <row r="38" spans="1:34" s="471" customFormat="1" ht="97.95" customHeight="1">
      <c r="A38" s="482"/>
      <c r="B38" s="474"/>
      <c r="C38" s="474"/>
      <c r="D38" s="474"/>
      <c r="E38" s="474"/>
      <c r="F38" s="474"/>
      <c r="G38" s="474"/>
      <c r="H38" s="474"/>
      <c r="I38" s="474"/>
      <c r="J38" s="474"/>
      <c r="K38" s="474"/>
      <c r="L38" s="474"/>
      <c r="M38" s="474"/>
      <c r="N38" s="474"/>
      <c r="O38" s="474"/>
      <c r="P38" s="476"/>
      <c r="Q38" s="476"/>
      <c r="R38" s="486"/>
      <c r="S38" s="486"/>
      <c r="T38" s="485" t="e">
        <f t="shared" si="0"/>
        <v>#DIV/0!</v>
      </c>
      <c r="U38" s="486"/>
      <c r="V38" s="487"/>
      <c r="W38" s="487"/>
      <c r="X38" s="488" t="e">
        <f t="shared" si="1"/>
        <v>#DIV/0!</v>
      </c>
      <c r="Y38" s="487"/>
      <c r="Z38" s="489"/>
      <c r="AA38" s="489"/>
      <c r="AB38" s="490" t="e">
        <f t="shared" si="2"/>
        <v>#DIV/0!</v>
      </c>
      <c r="AC38" s="489"/>
      <c r="AD38" s="483"/>
      <c r="AE38" s="483"/>
      <c r="AF38" s="484" t="e">
        <f t="shared" si="3"/>
        <v>#DIV/0!</v>
      </c>
      <c r="AG38" s="483"/>
      <c r="AH38" s="475"/>
    </row>
    <row r="39" spans="1:34" s="471" customFormat="1" ht="97.95" customHeight="1">
      <c r="A39" s="482"/>
      <c r="B39" s="474"/>
      <c r="C39" s="474"/>
      <c r="D39" s="474"/>
      <c r="E39" s="474"/>
      <c r="F39" s="474"/>
      <c r="G39" s="474"/>
      <c r="H39" s="474"/>
      <c r="I39" s="474"/>
      <c r="J39" s="474"/>
      <c r="K39" s="474"/>
      <c r="L39" s="474"/>
      <c r="M39" s="474"/>
      <c r="N39" s="474"/>
      <c r="O39" s="474"/>
      <c r="P39" s="476"/>
      <c r="Q39" s="476"/>
      <c r="R39" s="486"/>
      <c r="S39" s="486"/>
      <c r="T39" s="485" t="e">
        <f t="shared" si="0"/>
        <v>#DIV/0!</v>
      </c>
      <c r="U39" s="486"/>
      <c r="V39" s="487"/>
      <c r="W39" s="487"/>
      <c r="X39" s="488" t="e">
        <f t="shared" si="1"/>
        <v>#DIV/0!</v>
      </c>
      <c r="Y39" s="487"/>
      <c r="Z39" s="489"/>
      <c r="AA39" s="489"/>
      <c r="AB39" s="490" t="e">
        <f t="shared" si="2"/>
        <v>#DIV/0!</v>
      </c>
      <c r="AC39" s="489"/>
      <c r="AD39" s="483"/>
      <c r="AE39" s="483"/>
      <c r="AF39" s="484" t="e">
        <f t="shared" si="3"/>
        <v>#DIV/0!</v>
      </c>
      <c r="AG39" s="483"/>
      <c r="AH39" s="475"/>
    </row>
    <row r="40" spans="1:34" ht="97.95" customHeight="1">
      <c r="D40" s="183"/>
      <c r="Q40" s="40" t="s">
        <v>292</v>
      </c>
      <c r="R40" s="40">
        <f>R38+V38+Z38+AD38</f>
        <v>0</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honeticPr fontId="30" type="noConversion"/>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4BAC540-1D9B-4456-9B0A-A2BA0AA1C489}">
          <x14:formula1>
            <xm:f>DESPLEGABLES!$F$2:$F$30</xm:f>
          </x14:formula1>
          <xm:sqref>D14:D35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A1:AK23"/>
  <sheetViews>
    <sheetView showGridLines="0" topLeftCell="S13" zoomScaleNormal="100" workbookViewId="0">
      <selection activeCell="R14" sqref="R14:AG14"/>
    </sheetView>
  </sheetViews>
  <sheetFormatPr baseColWidth="10" defaultColWidth="11.44140625" defaultRowHeight="14.4"/>
  <cols>
    <col min="1" max="3" width="19.44140625" style="40" customWidth="1"/>
    <col min="4" max="4" width="30.109375" style="40" customWidth="1"/>
    <col min="5" max="17" width="19.44140625" style="40" customWidth="1"/>
    <col min="18" max="19" width="11.44140625" style="40"/>
    <col min="20" max="20" width="11.44140625" style="53"/>
    <col min="21" max="23" width="11.44140625" style="40"/>
    <col min="24" max="24" width="11.44140625" style="53"/>
    <col min="25" max="27" width="11.44140625" style="40"/>
    <col min="28" max="28" width="11.44140625" style="53"/>
    <col min="29" max="31" width="11.44140625" style="40"/>
    <col min="32" max="32" width="11.44140625" style="53"/>
    <col min="33" max="33" width="11.44140625" style="40"/>
    <col min="34" max="34" width="18.5546875" style="40" customWidth="1"/>
    <col min="35" max="16384" width="11.44140625" style="40"/>
  </cols>
  <sheetData>
    <row r="1" spans="1:37" s="28" customFormat="1" ht="20.100000000000001" customHeight="1">
      <c r="A1" s="356"/>
      <c r="B1" s="356"/>
      <c r="C1" s="356"/>
      <c r="D1" s="373" t="s">
        <v>110</v>
      </c>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58" t="s">
        <v>400</v>
      </c>
      <c r="AG1" s="358"/>
      <c r="AH1" s="358"/>
    </row>
    <row r="2" spans="1:37" s="28" customFormat="1" ht="20.100000000000001" customHeight="1">
      <c r="A2" s="356"/>
      <c r="B2" s="356"/>
      <c r="C2" s="356"/>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58" t="s">
        <v>417</v>
      </c>
      <c r="AG2" s="358"/>
      <c r="AH2" s="358"/>
    </row>
    <row r="3" spans="1:37" s="28" customFormat="1" ht="20.100000000000001" customHeight="1">
      <c r="A3" s="356"/>
      <c r="B3" s="356"/>
      <c r="C3" s="356"/>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58" t="s">
        <v>401</v>
      </c>
      <c r="AG3" s="358"/>
      <c r="AH3" s="358"/>
    </row>
    <row r="4" spans="1:37" s="28" customFormat="1" ht="42" customHeight="1">
      <c r="A4" s="356"/>
      <c r="B4" s="356"/>
      <c r="C4" s="356"/>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58" t="s">
        <v>109</v>
      </c>
      <c r="AG4" s="358"/>
      <c r="AH4" s="358"/>
    </row>
    <row r="5" spans="1:37" s="52" customFormat="1" ht="32.25" customHeight="1">
      <c r="A5" s="354" t="s">
        <v>140</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28"/>
      <c r="AJ5" s="28"/>
      <c r="AK5" s="28"/>
    </row>
    <row r="6" spans="1:37" s="52" customFormat="1" ht="32.25"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28"/>
      <c r="AJ6" s="28"/>
      <c r="AK6" s="28"/>
    </row>
    <row r="7" spans="1:37" s="52" customFormat="1" ht="32.2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28"/>
      <c r="AJ7" s="28"/>
      <c r="AK7" s="28"/>
    </row>
    <row r="8" spans="1:37" ht="16.5" customHeight="1">
      <c r="A8" s="355" t="s">
        <v>0</v>
      </c>
      <c r="B8" s="355"/>
      <c r="C8" s="355"/>
      <c r="D8" s="355"/>
      <c r="E8" s="355"/>
      <c r="F8" s="355" t="s">
        <v>39</v>
      </c>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row>
    <row r="9" spans="1:37" ht="20.25" customHeight="1">
      <c r="A9" s="359" t="s">
        <v>57</v>
      </c>
      <c r="B9" s="359"/>
      <c r="C9" s="359" t="s">
        <v>290</v>
      </c>
      <c r="D9" s="359"/>
      <c r="E9" s="359"/>
      <c r="F9" s="122" t="s">
        <v>38</v>
      </c>
      <c r="G9" s="359">
        <v>2025</v>
      </c>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row>
    <row r="10" spans="1:37" s="6" customFormat="1" ht="15" customHeight="1">
      <c r="A10" s="360" t="s">
        <v>288</v>
      </c>
      <c r="B10" s="360" t="s">
        <v>287</v>
      </c>
      <c r="C10" s="360" t="s">
        <v>286</v>
      </c>
      <c r="D10" s="360" t="s">
        <v>285</v>
      </c>
      <c r="E10" s="360" t="s">
        <v>2</v>
      </c>
      <c r="F10" s="352" t="s">
        <v>67</v>
      </c>
      <c r="G10" s="352"/>
      <c r="H10" s="352"/>
      <c r="I10" s="352"/>
      <c r="J10" s="352"/>
      <c r="K10" s="352"/>
      <c r="L10" s="352"/>
      <c r="M10" s="352"/>
      <c r="N10" s="352"/>
      <c r="O10" s="352"/>
      <c r="P10" s="352"/>
      <c r="Q10" s="352"/>
      <c r="R10" s="353" t="s">
        <v>66</v>
      </c>
      <c r="S10" s="353"/>
      <c r="T10" s="353"/>
      <c r="U10" s="353"/>
      <c r="V10" s="353"/>
      <c r="W10" s="353"/>
      <c r="X10" s="353"/>
      <c r="Y10" s="353"/>
      <c r="Z10" s="353"/>
      <c r="AA10" s="353"/>
      <c r="AB10" s="353"/>
      <c r="AC10" s="353"/>
      <c r="AD10" s="353"/>
      <c r="AE10" s="353"/>
      <c r="AF10" s="353"/>
      <c r="AG10" s="353"/>
      <c r="AH10" s="353" t="s">
        <v>14</v>
      </c>
    </row>
    <row r="11" spans="1:37" s="6" customFormat="1" ht="15" customHeight="1">
      <c r="A11" s="360"/>
      <c r="B11" s="360"/>
      <c r="C11" s="360"/>
      <c r="D11" s="360"/>
      <c r="E11" s="360"/>
      <c r="F11" s="352"/>
      <c r="G11" s="352"/>
      <c r="H11" s="352"/>
      <c r="I11" s="352"/>
      <c r="J11" s="352"/>
      <c r="K11" s="352"/>
      <c r="L11" s="352"/>
      <c r="M11" s="352"/>
      <c r="N11" s="352"/>
      <c r="O11" s="352"/>
      <c r="P11" s="352"/>
      <c r="Q11" s="352"/>
      <c r="R11" s="353" t="s">
        <v>15</v>
      </c>
      <c r="S11" s="353"/>
      <c r="T11" s="353"/>
      <c r="U11" s="353"/>
      <c r="V11" s="353" t="s">
        <v>16</v>
      </c>
      <c r="W11" s="353"/>
      <c r="X11" s="353"/>
      <c r="Y11" s="353"/>
      <c r="Z11" s="353" t="s">
        <v>17</v>
      </c>
      <c r="AA11" s="353"/>
      <c r="AB11" s="353"/>
      <c r="AC11" s="353"/>
      <c r="AD11" s="353" t="s">
        <v>18</v>
      </c>
      <c r="AE11" s="353"/>
      <c r="AF11" s="353"/>
      <c r="AG11" s="353"/>
      <c r="AH11" s="353"/>
    </row>
    <row r="12" spans="1:37" s="6" customFormat="1" ht="30.6">
      <c r="A12" s="360"/>
      <c r="B12" s="360"/>
      <c r="C12" s="360"/>
      <c r="D12" s="360"/>
      <c r="E12" s="360"/>
      <c r="F12" s="119" t="s">
        <v>3</v>
      </c>
      <c r="G12" s="119" t="s">
        <v>4</v>
      </c>
      <c r="H12" s="119" t="s">
        <v>5</v>
      </c>
      <c r="I12" s="119" t="s">
        <v>62</v>
      </c>
      <c r="J12" s="119" t="s">
        <v>60</v>
      </c>
      <c r="K12" s="119" t="s">
        <v>6</v>
      </c>
      <c r="L12" s="119" t="s">
        <v>7</v>
      </c>
      <c r="M12" s="119" t="s">
        <v>8</v>
      </c>
      <c r="N12" s="119" t="s">
        <v>9</v>
      </c>
      <c r="O12" s="119" t="s">
        <v>10</v>
      </c>
      <c r="P12" s="119" t="s">
        <v>11</v>
      </c>
      <c r="Q12" s="119" t="s">
        <v>12</v>
      </c>
      <c r="R12" s="120" t="s">
        <v>19</v>
      </c>
      <c r="S12" s="120" t="s">
        <v>20</v>
      </c>
      <c r="T12" s="121" t="s">
        <v>21</v>
      </c>
      <c r="U12" s="120" t="s">
        <v>13</v>
      </c>
      <c r="V12" s="120" t="s">
        <v>40</v>
      </c>
      <c r="W12" s="120" t="s">
        <v>41</v>
      </c>
      <c r="X12" s="121" t="s">
        <v>42</v>
      </c>
      <c r="Y12" s="120" t="s">
        <v>68</v>
      </c>
      <c r="Z12" s="120" t="s">
        <v>43</v>
      </c>
      <c r="AA12" s="120" t="s">
        <v>44</v>
      </c>
      <c r="AB12" s="121" t="s">
        <v>45</v>
      </c>
      <c r="AC12" s="120" t="s">
        <v>70</v>
      </c>
      <c r="AD12" s="120" t="s">
        <v>46</v>
      </c>
      <c r="AE12" s="120" t="s">
        <v>47</v>
      </c>
      <c r="AF12" s="121" t="s">
        <v>48</v>
      </c>
      <c r="AG12" s="120" t="s">
        <v>71</v>
      </c>
      <c r="AH12" s="353"/>
    </row>
    <row r="13" spans="1:37" ht="157.19999999999999" customHeight="1">
      <c r="A13" s="180" t="s">
        <v>487</v>
      </c>
      <c r="B13" s="133" t="s">
        <v>53</v>
      </c>
      <c r="C13" s="133" t="s">
        <v>49</v>
      </c>
      <c r="D13" s="133" t="s">
        <v>51</v>
      </c>
      <c r="E13" s="133" t="s">
        <v>52</v>
      </c>
      <c r="F13" s="133" t="s">
        <v>58</v>
      </c>
      <c r="G13" s="133" t="s">
        <v>133</v>
      </c>
      <c r="H13" s="133" t="s">
        <v>59</v>
      </c>
      <c r="I13" s="133" t="s">
        <v>63</v>
      </c>
      <c r="J13" s="133" t="s">
        <v>61</v>
      </c>
      <c r="K13" s="133" t="s">
        <v>65</v>
      </c>
      <c r="L13" s="133" t="s">
        <v>64</v>
      </c>
      <c r="M13" s="133" t="s">
        <v>22</v>
      </c>
      <c r="N13" s="133" t="s">
        <v>23</v>
      </c>
      <c r="O13" s="133" t="s">
        <v>24</v>
      </c>
      <c r="P13" s="133" t="s">
        <v>25</v>
      </c>
      <c r="Q13" s="133" t="s">
        <v>26</v>
      </c>
      <c r="R13" s="134" t="s">
        <v>28</v>
      </c>
      <c r="S13" s="134" t="s">
        <v>29</v>
      </c>
      <c r="T13" s="135" t="s">
        <v>30</v>
      </c>
      <c r="U13" s="134" t="s">
        <v>27</v>
      </c>
      <c r="V13" s="134" t="s">
        <v>31</v>
      </c>
      <c r="W13" s="134" t="s">
        <v>32</v>
      </c>
      <c r="X13" s="135" t="s">
        <v>30</v>
      </c>
      <c r="Y13" s="134" t="s">
        <v>69</v>
      </c>
      <c r="Z13" s="134" t="s">
        <v>33</v>
      </c>
      <c r="AA13" s="134" t="s">
        <v>34</v>
      </c>
      <c r="AB13" s="135" t="s">
        <v>30</v>
      </c>
      <c r="AC13" s="134" t="s">
        <v>73</v>
      </c>
      <c r="AD13" s="134" t="s">
        <v>35</v>
      </c>
      <c r="AE13" s="134" t="s">
        <v>36</v>
      </c>
      <c r="AF13" s="135" t="s">
        <v>30</v>
      </c>
      <c r="AG13" s="134" t="s">
        <v>72</v>
      </c>
      <c r="AH13" s="134" t="s">
        <v>74</v>
      </c>
    </row>
    <row r="14" spans="1:37" ht="99" customHeight="1">
      <c r="A14" s="180" t="s">
        <v>487</v>
      </c>
      <c r="B14" s="125" t="s">
        <v>486</v>
      </c>
      <c r="C14" s="125" t="s">
        <v>103</v>
      </c>
      <c r="D14" s="132" t="s">
        <v>831</v>
      </c>
      <c r="E14" s="125" t="s">
        <v>492</v>
      </c>
      <c r="F14" s="187" t="s">
        <v>111</v>
      </c>
      <c r="G14" s="187" t="s">
        <v>432</v>
      </c>
      <c r="H14" s="187" t="s">
        <v>119</v>
      </c>
      <c r="I14" s="187" t="s">
        <v>488</v>
      </c>
      <c r="J14" s="187" t="s">
        <v>95</v>
      </c>
      <c r="K14" s="186" t="s">
        <v>446</v>
      </c>
      <c r="L14" s="186" t="s">
        <v>489</v>
      </c>
      <c r="M14" s="186" t="s">
        <v>490</v>
      </c>
      <c r="N14" s="184" t="s">
        <v>491</v>
      </c>
      <c r="O14" s="184" t="s">
        <v>449</v>
      </c>
      <c r="P14" s="185">
        <v>45658</v>
      </c>
      <c r="Q14" s="185">
        <v>45687</v>
      </c>
      <c r="R14" s="152"/>
      <c r="S14" s="152"/>
      <c r="T14" s="159" t="e">
        <f t="shared" ref="T14:T19" si="0">S14/R14</f>
        <v>#DIV/0!</v>
      </c>
      <c r="U14" s="152"/>
      <c r="V14" s="160"/>
      <c r="W14" s="160"/>
      <c r="X14" s="161" t="e">
        <f t="shared" ref="X14:X19" si="1">W14/V14</f>
        <v>#DIV/0!</v>
      </c>
      <c r="Y14" s="160"/>
      <c r="Z14" s="162"/>
      <c r="AA14" s="162"/>
      <c r="AB14" s="163" t="e">
        <f>AA14/Z14</f>
        <v>#DIV/0!</v>
      </c>
      <c r="AC14" s="162"/>
      <c r="AD14" s="164"/>
      <c r="AE14" s="164"/>
      <c r="AF14" s="165" t="e">
        <f>AE14/AD14</f>
        <v>#DIV/0!</v>
      </c>
      <c r="AG14" s="164"/>
      <c r="AH14" s="130"/>
    </row>
    <row r="15" spans="1:37" ht="98.4" customHeight="1">
      <c r="A15" s="180" t="s">
        <v>487</v>
      </c>
      <c r="B15" s="125" t="s">
        <v>486</v>
      </c>
      <c r="C15" s="125" t="s">
        <v>103</v>
      </c>
      <c r="D15" s="132" t="s">
        <v>831</v>
      </c>
      <c r="E15" s="125" t="s">
        <v>492</v>
      </c>
      <c r="F15" s="187" t="s">
        <v>111</v>
      </c>
      <c r="G15" s="187" t="s">
        <v>432</v>
      </c>
      <c r="H15" s="187" t="s">
        <v>119</v>
      </c>
      <c r="I15" s="187" t="s">
        <v>508</v>
      </c>
      <c r="J15" s="187" t="s">
        <v>95</v>
      </c>
      <c r="K15" s="187" t="s">
        <v>493</v>
      </c>
      <c r="L15" s="187" t="s">
        <v>494</v>
      </c>
      <c r="M15" s="32" t="s">
        <v>495</v>
      </c>
      <c r="N15" s="33" t="s">
        <v>496</v>
      </c>
      <c r="O15" s="33" t="s">
        <v>445</v>
      </c>
      <c r="P15" s="188">
        <v>45689</v>
      </c>
      <c r="Q15" s="188">
        <v>46021</v>
      </c>
      <c r="R15" s="152"/>
      <c r="S15" s="152"/>
      <c r="T15" s="159" t="e">
        <f t="shared" si="0"/>
        <v>#DIV/0!</v>
      </c>
      <c r="U15" s="152"/>
      <c r="V15" s="160"/>
      <c r="W15" s="160"/>
      <c r="X15" s="161" t="e">
        <f t="shared" si="1"/>
        <v>#DIV/0!</v>
      </c>
      <c r="Y15" s="160"/>
      <c r="Z15" s="162"/>
      <c r="AA15" s="162"/>
      <c r="AB15" s="163" t="e">
        <f>AA15/Z15</f>
        <v>#DIV/0!</v>
      </c>
      <c r="AC15" s="162"/>
      <c r="AD15" s="164"/>
      <c r="AE15" s="164"/>
      <c r="AF15" s="165" t="e">
        <f>AE15/AD15</f>
        <v>#DIV/0!</v>
      </c>
      <c r="AG15" s="164"/>
      <c r="AH15" s="130"/>
    </row>
    <row r="16" spans="1:37" ht="75" customHeight="1">
      <c r="A16" s="180" t="s">
        <v>487</v>
      </c>
      <c r="B16" s="125" t="s">
        <v>486</v>
      </c>
      <c r="C16" s="125" t="s">
        <v>103</v>
      </c>
      <c r="D16" s="132" t="s">
        <v>831</v>
      </c>
      <c r="E16" s="125" t="s">
        <v>492</v>
      </c>
      <c r="F16" s="187" t="s">
        <v>111</v>
      </c>
      <c r="G16" s="187" t="s">
        <v>432</v>
      </c>
      <c r="H16" s="187" t="s">
        <v>119</v>
      </c>
      <c r="I16" s="187" t="s">
        <v>488</v>
      </c>
      <c r="J16" s="187" t="s">
        <v>95</v>
      </c>
      <c r="K16" s="187" t="s">
        <v>497</v>
      </c>
      <c r="L16" s="33" t="s">
        <v>498</v>
      </c>
      <c r="M16" s="187" t="s">
        <v>499</v>
      </c>
      <c r="N16" s="33" t="s">
        <v>500</v>
      </c>
      <c r="O16" s="33" t="s">
        <v>501</v>
      </c>
      <c r="P16" s="188">
        <v>45689</v>
      </c>
      <c r="Q16" s="188">
        <v>45746</v>
      </c>
      <c r="R16" s="152"/>
      <c r="S16" s="152"/>
      <c r="T16" s="159" t="e">
        <f t="shared" si="0"/>
        <v>#DIV/0!</v>
      </c>
      <c r="U16" s="152"/>
      <c r="V16" s="160"/>
      <c r="W16" s="160"/>
      <c r="X16" s="161" t="e">
        <f t="shared" si="1"/>
        <v>#DIV/0!</v>
      </c>
      <c r="Y16" s="160"/>
      <c r="Z16" s="162"/>
      <c r="AA16" s="162"/>
      <c r="AB16" s="163" t="e">
        <f t="shared" ref="AB16:AB18" si="2">AA16/Z16</f>
        <v>#DIV/0!</v>
      </c>
      <c r="AC16" s="162"/>
      <c r="AD16" s="164"/>
      <c r="AE16" s="164"/>
      <c r="AF16" s="165" t="e">
        <f t="shared" ref="AF16:AF18" si="3">AE16/AD16</f>
        <v>#DIV/0!</v>
      </c>
      <c r="AG16" s="164"/>
      <c r="AH16" s="130"/>
    </row>
    <row r="17" spans="1:34" ht="83.4" customHeight="1">
      <c r="A17" s="180" t="s">
        <v>487</v>
      </c>
      <c r="B17" s="125" t="s">
        <v>486</v>
      </c>
      <c r="C17" s="125" t="s">
        <v>103</v>
      </c>
      <c r="D17" s="132" t="s">
        <v>831</v>
      </c>
      <c r="E17" s="125" t="s">
        <v>492</v>
      </c>
      <c r="F17" s="187" t="s">
        <v>111</v>
      </c>
      <c r="G17" s="187" t="s">
        <v>432</v>
      </c>
      <c r="H17" s="187" t="s">
        <v>119</v>
      </c>
      <c r="I17" s="187" t="s">
        <v>488</v>
      </c>
      <c r="J17" s="187" t="s">
        <v>95</v>
      </c>
      <c r="K17" s="187" t="s">
        <v>502</v>
      </c>
      <c r="L17" s="187" t="s">
        <v>503</v>
      </c>
      <c r="M17" s="187" t="s">
        <v>494</v>
      </c>
      <c r="N17" s="187" t="s">
        <v>494</v>
      </c>
      <c r="O17" s="33" t="s">
        <v>445</v>
      </c>
      <c r="P17" s="188">
        <v>45717</v>
      </c>
      <c r="Q17" s="188">
        <v>45899</v>
      </c>
      <c r="R17" s="152"/>
      <c r="S17" s="152"/>
      <c r="T17" s="159" t="e">
        <f t="shared" si="0"/>
        <v>#DIV/0!</v>
      </c>
      <c r="U17" s="152"/>
      <c r="V17" s="160"/>
      <c r="W17" s="160"/>
      <c r="X17" s="161" t="e">
        <f t="shared" si="1"/>
        <v>#DIV/0!</v>
      </c>
      <c r="Y17" s="160"/>
      <c r="Z17" s="162"/>
      <c r="AA17" s="162"/>
      <c r="AB17" s="163" t="e">
        <f t="shared" si="2"/>
        <v>#DIV/0!</v>
      </c>
      <c r="AC17" s="162"/>
      <c r="AD17" s="164"/>
      <c r="AE17" s="164"/>
      <c r="AF17" s="165" t="e">
        <f t="shared" si="3"/>
        <v>#DIV/0!</v>
      </c>
      <c r="AG17" s="164"/>
      <c r="AH17" s="130"/>
    </row>
    <row r="18" spans="1:34" ht="109.5" customHeight="1">
      <c r="A18" s="180" t="s">
        <v>487</v>
      </c>
      <c r="B18" s="125" t="s">
        <v>486</v>
      </c>
      <c r="C18" s="125" t="s">
        <v>103</v>
      </c>
      <c r="D18" s="132" t="s">
        <v>831</v>
      </c>
      <c r="E18" s="125" t="s">
        <v>492</v>
      </c>
      <c r="F18" s="187" t="s">
        <v>111</v>
      </c>
      <c r="G18" s="187" t="s">
        <v>432</v>
      </c>
      <c r="H18" s="187" t="s">
        <v>119</v>
      </c>
      <c r="I18" s="187" t="s">
        <v>488</v>
      </c>
      <c r="J18" s="187" t="s">
        <v>95</v>
      </c>
      <c r="K18" s="187" t="s">
        <v>504</v>
      </c>
      <c r="L18" s="187" t="s">
        <v>505</v>
      </c>
      <c r="M18" s="187" t="s">
        <v>494</v>
      </c>
      <c r="N18" s="187" t="s">
        <v>494</v>
      </c>
      <c r="O18" s="33" t="s">
        <v>445</v>
      </c>
      <c r="P18" s="188">
        <v>45717</v>
      </c>
      <c r="Q18" s="188">
        <v>45976</v>
      </c>
      <c r="R18" s="152"/>
      <c r="S18" s="152"/>
      <c r="T18" s="159" t="e">
        <f t="shared" si="0"/>
        <v>#DIV/0!</v>
      </c>
      <c r="U18" s="152"/>
      <c r="V18" s="160"/>
      <c r="W18" s="160"/>
      <c r="X18" s="161" t="e">
        <f t="shared" si="1"/>
        <v>#DIV/0!</v>
      </c>
      <c r="Y18" s="160"/>
      <c r="Z18" s="162"/>
      <c r="AA18" s="162"/>
      <c r="AB18" s="163" t="e">
        <f t="shared" si="2"/>
        <v>#DIV/0!</v>
      </c>
      <c r="AC18" s="162"/>
      <c r="AD18" s="164"/>
      <c r="AE18" s="164"/>
      <c r="AF18" s="165" t="e">
        <f t="shared" si="3"/>
        <v>#DIV/0!</v>
      </c>
      <c r="AG18" s="164"/>
      <c r="AH18" s="130"/>
    </row>
    <row r="19" spans="1:34" ht="122.4">
      <c r="A19" s="180" t="s">
        <v>487</v>
      </c>
      <c r="B19" s="125" t="s">
        <v>486</v>
      </c>
      <c r="C19" s="125" t="s">
        <v>103</v>
      </c>
      <c r="D19" s="132" t="s">
        <v>831</v>
      </c>
      <c r="E19" s="125" t="s">
        <v>492</v>
      </c>
      <c r="F19" s="187" t="s">
        <v>111</v>
      </c>
      <c r="G19" s="187" t="s">
        <v>432</v>
      </c>
      <c r="H19" s="187" t="s">
        <v>119</v>
      </c>
      <c r="I19" s="187" t="s">
        <v>488</v>
      </c>
      <c r="J19" s="187" t="s">
        <v>95</v>
      </c>
      <c r="K19" s="189" t="s">
        <v>460</v>
      </c>
      <c r="L19" s="187" t="s">
        <v>506</v>
      </c>
      <c r="M19" s="187" t="s">
        <v>494</v>
      </c>
      <c r="N19" s="33" t="s">
        <v>491</v>
      </c>
      <c r="O19" s="33" t="s">
        <v>445</v>
      </c>
      <c r="P19" s="188">
        <v>45717</v>
      </c>
      <c r="Q19" s="188">
        <v>45746</v>
      </c>
      <c r="R19" s="152"/>
      <c r="S19" s="152"/>
      <c r="T19" s="159" t="e">
        <f t="shared" si="0"/>
        <v>#DIV/0!</v>
      </c>
      <c r="U19" s="152"/>
      <c r="V19" s="160"/>
      <c r="W19" s="160"/>
      <c r="X19" s="161" t="e">
        <f t="shared" si="1"/>
        <v>#DIV/0!</v>
      </c>
      <c r="Y19" s="160"/>
      <c r="Z19" s="162"/>
      <c r="AA19" s="162"/>
      <c r="AB19" s="163" t="e">
        <f>AA19/Z19</f>
        <v>#DIV/0!</v>
      </c>
      <c r="AC19" s="162"/>
      <c r="AD19" s="164"/>
      <c r="AE19" s="164"/>
      <c r="AF19" s="165" t="e">
        <f>AE19/AD19</f>
        <v>#DIV/0!</v>
      </c>
      <c r="AG19" s="164"/>
      <c r="AH19" s="130"/>
    </row>
    <row r="20" spans="1:34" ht="61.2">
      <c r="A20" s="180" t="s">
        <v>487</v>
      </c>
      <c r="B20" s="125" t="s">
        <v>486</v>
      </c>
      <c r="C20" s="125" t="s">
        <v>103</v>
      </c>
      <c r="D20" s="132" t="s">
        <v>831</v>
      </c>
      <c r="E20" s="125" t="s">
        <v>492</v>
      </c>
      <c r="F20" s="187" t="s">
        <v>111</v>
      </c>
      <c r="G20" s="187" t="s">
        <v>432</v>
      </c>
      <c r="H20" s="187" t="s">
        <v>119</v>
      </c>
      <c r="I20" s="187" t="s">
        <v>508</v>
      </c>
      <c r="J20" s="187" t="s">
        <v>95</v>
      </c>
      <c r="K20" s="189" t="s">
        <v>507</v>
      </c>
      <c r="L20" s="187" t="s">
        <v>510</v>
      </c>
      <c r="M20" s="187" t="s">
        <v>494</v>
      </c>
      <c r="N20" s="33" t="s">
        <v>491</v>
      </c>
      <c r="O20" s="33" t="s">
        <v>445</v>
      </c>
      <c r="P20" s="188">
        <v>45778</v>
      </c>
      <c r="Q20" s="188">
        <v>45899</v>
      </c>
      <c r="R20" s="152"/>
      <c r="S20" s="152"/>
      <c r="T20" s="159" t="e">
        <f t="shared" ref="T20" si="4">S20/R20</f>
        <v>#DIV/0!</v>
      </c>
      <c r="U20" s="152"/>
      <c r="V20" s="160"/>
      <c r="W20" s="160"/>
      <c r="X20" s="161" t="e">
        <f t="shared" ref="X20" si="5">W20/V20</f>
        <v>#DIV/0!</v>
      </c>
      <c r="Y20" s="160"/>
      <c r="Z20" s="162"/>
      <c r="AA20" s="162"/>
      <c r="AB20" s="163" t="e">
        <f>AA20/Z20</f>
        <v>#DIV/0!</v>
      </c>
      <c r="AC20" s="162"/>
      <c r="AD20" s="164"/>
      <c r="AE20" s="164"/>
      <c r="AF20" s="165" t="e">
        <f>AE20/AD20</f>
        <v>#DIV/0!</v>
      </c>
      <c r="AG20" s="164"/>
      <c r="AH20" s="130"/>
    </row>
    <row r="21" spans="1:34" ht="71.400000000000006">
      <c r="A21" s="180" t="s">
        <v>487</v>
      </c>
      <c r="B21" s="125" t="s">
        <v>486</v>
      </c>
      <c r="C21" s="125" t="s">
        <v>103</v>
      </c>
      <c r="D21" s="132" t="s">
        <v>831</v>
      </c>
      <c r="E21" s="125" t="s">
        <v>492</v>
      </c>
      <c r="F21" s="187" t="s">
        <v>111</v>
      </c>
      <c r="G21" s="187" t="s">
        <v>432</v>
      </c>
      <c r="H21" s="187" t="s">
        <v>119</v>
      </c>
      <c r="I21" s="187" t="s">
        <v>508</v>
      </c>
      <c r="J21" s="187" t="s">
        <v>95</v>
      </c>
      <c r="K21" s="189" t="s">
        <v>509</v>
      </c>
      <c r="L21" s="187" t="s">
        <v>494</v>
      </c>
      <c r="M21" s="32" t="s">
        <v>511</v>
      </c>
      <c r="N21" s="33" t="s">
        <v>496</v>
      </c>
      <c r="O21" s="33" t="s">
        <v>445</v>
      </c>
      <c r="P21" s="188">
        <v>45778</v>
      </c>
      <c r="Q21" s="188">
        <v>45899</v>
      </c>
      <c r="R21" s="152"/>
      <c r="S21" s="152"/>
      <c r="T21" s="159" t="e">
        <f t="shared" ref="T21" si="6">S21/R21</f>
        <v>#DIV/0!</v>
      </c>
      <c r="U21" s="152"/>
      <c r="V21" s="160"/>
      <c r="W21" s="160"/>
      <c r="X21" s="161" t="e">
        <f t="shared" ref="X21" si="7">W21/V21</f>
        <v>#DIV/0!</v>
      </c>
      <c r="Y21" s="160"/>
      <c r="Z21" s="162"/>
      <c r="AA21" s="162"/>
      <c r="AB21" s="163" t="e">
        <f>AA21/Z21</f>
        <v>#DIV/0!</v>
      </c>
      <c r="AC21" s="162"/>
      <c r="AD21" s="164"/>
      <c r="AE21" s="164"/>
      <c r="AF21" s="165" t="e">
        <f>AE21/AD21</f>
        <v>#DIV/0!</v>
      </c>
      <c r="AG21" s="164"/>
      <c r="AH21" s="130"/>
    </row>
    <row r="23" spans="1:34">
      <c r="Q23" s="40" t="s">
        <v>292</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9683ED-1E99-412C-97CA-63701148C46A}">
          <x14:formula1>
            <xm:f>DESPLEGABLES!$F$2:$F$30</xm:f>
          </x14:formula1>
          <xm:sqref>D14:D21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Integración PAA</vt:lpstr>
      <vt:lpstr>OTROSPLANES</vt:lpstr>
      <vt:lpstr>PAA</vt:lpstr>
      <vt:lpstr>PINAR</vt:lpstr>
      <vt:lpstr>PETH </vt:lpstr>
      <vt:lpstr>PLAN VACANTES</vt:lpstr>
      <vt:lpstr>PLAN PREVISIÓN</vt:lpstr>
      <vt:lpstr>PLAN CAPACITACION</vt:lpstr>
      <vt:lpstr>PLAN INCENTIVOS</vt:lpstr>
      <vt:lpstr>PSST</vt:lpstr>
      <vt:lpstr>estra_racionalización_tramites</vt:lpstr>
      <vt:lpstr>PAAC</vt:lpstr>
      <vt:lpstr>PTEP</vt:lpstr>
      <vt:lpstr>PETI</vt:lpstr>
      <vt:lpstr>PTSI</vt:lpstr>
      <vt:lpstr>PSPI</vt:lpstr>
      <vt:lpstr>SEGUIMIENTO</vt:lpstr>
      <vt:lpstr>CONTROL DE CAMBIO</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Marlene Fontalvo</cp:lastModifiedBy>
  <dcterms:created xsi:type="dcterms:W3CDTF">2022-01-10T00:45:24Z</dcterms:created>
  <dcterms:modified xsi:type="dcterms:W3CDTF">2025-01-31T18:42:35Z</dcterms:modified>
</cp:coreProperties>
</file>