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Silvana Molinares\Desktop\TRANSITO DEL ATLANTICO\SEGUIMIENTO PAI\IV PAI INFORME A DIC 15\"/>
    </mc:Choice>
  </mc:AlternateContent>
  <xr:revisionPtr revIDLastSave="0" documentId="13_ncr:1_{2AE1159B-1865-4843-8E67-41A430292845}" xr6:coauthVersionLast="47" xr6:coauthVersionMax="47" xr10:uidLastSave="{00000000-0000-0000-0000-000000000000}"/>
  <bookViews>
    <workbookView xWindow="-108" yWindow="-108" windowWidth="23256" windowHeight="12456" tabRatio="867" firstSheet="6" activeTab="16" xr2:uid="{00000000-000D-0000-FFFF-FFFF00000000}"/>
  </bookViews>
  <sheets>
    <sheet name="Integración PAA" sheetId="5" r:id="rId1"/>
    <sheet name="OTROSPLANES" sheetId="25" state="hidden" r:id="rId2"/>
    <sheet name="PAA" sheetId="27" r:id="rId3"/>
    <sheet name="PINAR" sheetId="7" r:id="rId4"/>
    <sheet name="PETH " sheetId="10" r:id="rId5"/>
    <sheet name="PLAN VACANTES" sheetId="11" r:id="rId6"/>
    <sheet name="PLAN PREVISIÓN" sheetId="12" r:id="rId7"/>
    <sheet name="PLAN CAPACITACION" sheetId="13" r:id="rId8"/>
    <sheet name="PLAN INCENTIVOS" sheetId="14" r:id="rId9"/>
    <sheet name="PSST" sheetId="26" r:id="rId10"/>
    <sheet name="estra_racionalización_tramites" sheetId="21" state="hidden" r:id="rId11"/>
    <sheet name="PAAC" sheetId="31" state="hidden" r:id="rId12"/>
    <sheet name="PTEP" sheetId="35" r:id="rId13"/>
    <sheet name="PETI" sheetId="19" r:id="rId14"/>
    <sheet name="PTSI" sheetId="18" r:id="rId15"/>
    <sheet name="PSPI" sheetId="16" r:id="rId16"/>
    <sheet name="SEGUIMIENTO" sheetId="32" r:id="rId17"/>
    <sheet name="CONTROL DE CAMBIO" sheetId="33" r:id="rId18"/>
    <sheet name="DESPLEGABLES" sheetId="6" r:id="rId19"/>
    <sheet name="Hoja1" sheetId="36" r:id="rId20"/>
  </sheets>
  <externalReferences>
    <externalReference r:id="rId21"/>
    <externalReference r:id="rId22"/>
  </externalReferences>
  <definedNames>
    <definedName name="_xlnm._FilterDatabase" localSheetId="2" hidden="1">PAA!$A$4:$S$144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24" i="35" l="1"/>
  <c r="O124" i="35"/>
  <c r="J124" i="35"/>
  <c r="T116" i="35"/>
  <c r="O116" i="35"/>
  <c r="J116" i="35"/>
  <c r="T115" i="35"/>
  <c r="O115" i="35"/>
  <c r="J115" i="35"/>
  <c r="T114" i="35"/>
  <c r="O114" i="35"/>
  <c r="J114" i="35"/>
  <c r="T113" i="35"/>
  <c r="O113" i="35"/>
  <c r="J113" i="35"/>
  <c r="T112" i="35"/>
  <c r="O112" i="35"/>
  <c r="J112" i="35"/>
  <c r="T111" i="35"/>
  <c r="O111" i="35"/>
  <c r="J111" i="35"/>
  <c r="T103" i="35"/>
  <c r="O103" i="35"/>
  <c r="J103" i="35"/>
  <c r="T102" i="35"/>
  <c r="O102" i="35"/>
  <c r="J102" i="35"/>
  <c r="T101" i="35"/>
  <c r="O101" i="35"/>
  <c r="J101" i="35"/>
  <c r="T100" i="35"/>
  <c r="O100" i="35"/>
  <c r="J100" i="35"/>
  <c r="T99" i="35"/>
  <c r="O99" i="35"/>
  <c r="J99" i="35"/>
  <c r="T98" i="35"/>
  <c r="O98" i="35"/>
  <c r="J98" i="35"/>
  <c r="T97" i="35"/>
  <c r="O97" i="35"/>
  <c r="J97" i="35"/>
  <c r="T96" i="35"/>
  <c r="O96" i="35"/>
  <c r="J96" i="35"/>
  <c r="T88" i="35"/>
  <c r="O88" i="35"/>
  <c r="J88" i="35"/>
  <c r="T87" i="35"/>
  <c r="O87" i="35"/>
  <c r="J87" i="35"/>
  <c r="T86" i="35"/>
  <c r="O86" i="35"/>
  <c r="J86" i="35"/>
  <c r="T85" i="35"/>
  <c r="O85" i="35"/>
  <c r="J85" i="35"/>
  <c r="T84" i="35"/>
  <c r="O84" i="35"/>
  <c r="J84" i="35"/>
  <c r="T83" i="35"/>
  <c r="O83" i="35"/>
  <c r="T82" i="35"/>
  <c r="O82" i="35"/>
  <c r="J82" i="35"/>
  <c r="T81" i="35"/>
  <c r="O81" i="35"/>
  <c r="J81" i="35"/>
  <c r="T80" i="35"/>
  <c r="O80" i="35"/>
  <c r="J80" i="35"/>
  <c r="T72" i="35"/>
  <c r="O72" i="35"/>
  <c r="J72" i="35"/>
  <c r="T71" i="35"/>
  <c r="O71" i="35"/>
  <c r="J71" i="35"/>
  <c r="T63" i="35"/>
  <c r="O63" i="35"/>
  <c r="J63" i="35"/>
  <c r="T62" i="35"/>
  <c r="O62" i="35"/>
  <c r="J62" i="35"/>
  <c r="T61" i="35"/>
  <c r="O61" i="35"/>
  <c r="J61" i="35"/>
  <c r="T60" i="35"/>
  <c r="O60" i="35"/>
  <c r="J60" i="35"/>
  <c r="T59" i="35"/>
  <c r="O59" i="35"/>
  <c r="J59" i="35"/>
  <c r="T58" i="35"/>
  <c r="O58" i="35"/>
  <c r="J58" i="35"/>
  <c r="T50" i="35"/>
  <c r="O50" i="35"/>
  <c r="J50" i="35"/>
  <c r="T49" i="35"/>
  <c r="O49" i="35"/>
  <c r="J49" i="35"/>
  <c r="T48" i="35"/>
  <c r="O48" i="35"/>
  <c r="J48" i="35"/>
  <c r="T39" i="35"/>
  <c r="O39" i="35"/>
  <c r="T38" i="35"/>
  <c r="O38" i="35"/>
  <c r="J38" i="35"/>
  <c r="T37" i="35"/>
  <c r="O37" i="35"/>
  <c r="J37" i="35"/>
  <c r="T36" i="35"/>
  <c r="O36" i="35"/>
  <c r="J36" i="35"/>
  <c r="T35" i="35"/>
  <c r="O35" i="35"/>
  <c r="J35" i="35"/>
  <c r="T34" i="35"/>
  <c r="O34" i="35"/>
  <c r="J34" i="35"/>
  <c r="T33" i="35"/>
  <c r="O33" i="35"/>
  <c r="J33" i="35"/>
  <c r="T32" i="35"/>
  <c r="O32" i="35"/>
  <c r="J32" i="35"/>
  <c r="T31" i="35"/>
  <c r="O31" i="35"/>
  <c r="J31" i="35"/>
  <c r="B77" i="36" l="1"/>
  <c r="C77" i="36"/>
  <c r="D77" i="36"/>
  <c r="E77" i="36"/>
  <c r="F77" i="36"/>
  <c r="G73" i="36"/>
  <c r="G77" i="36" s="1"/>
  <c r="H76" i="36"/>
  <c r="H75" i="36"/>
  <c r="H74" i="36"/>
  <c r="H72" i="36"/>
  <c r="H69" i="36"/>
  <c r="G76" i="36"/>
  <c r="G75" i="36"/>
  <c r="G74" i="36"/>
  <c r="G72" i="36"/>
  <c r="G71" i="36"/>
  <c r="G70" i="36"/>
  <c r="G69" i="36"/>
  <c r="G68" i="36"/>
  <c r="G67" i="36"/>
  <c r="G66" i="36"/>
  <c r="D62" i="36"/>
  <c r="C62" i="36"/>
  <c r="B62" i="36"/>
  <c r="G61" i="36"/>
  <c r="F61" i="36"/>
  <c r="E61" i="36"/>
  <c r="G60" i="36"/>
  <c r="F60" i="36"/>
  <c r="E60" i="36"/>
  <c r="G58" i="36"/>
  <c r="F58" i="36"/>
  <c r="E58" i="36"/>
  <c r="G57" i="36"/>
  <c r="F57" i="36"/>
  <c r="E57" i="36"/>
  <c r="G56" i="36"/>
  <c r="F56" i="36"/>
  <c r="E56" i="36"/>
  <c r="G55" i="36"/>
  <c r="F55" i="36"/>
  <c r="E55" i="36"/>
  <c r="G54" i="36"/>
  <c r="F54" i="36"/>
  <c r="E54" i="36"/>
  <c r="G51" i="36"/>
  <c r="F51" i="36"/>
  <c r="E51" i="36"/>
  <c r="AF17" i="18"/>
  <c r="AF19" i="13"/>
  <c r="AB19" i="13"/>
  <c r="X19" i="13"/>
  <c r="T19" i="13"/>
  <c r="AF27" i="26"/>
  <c r="AF39" i="13"/>
  <c r="AF38" i="13"/>
  <c r="AB38" i="13"/>
  <c r="X38" i="13"/>
  <c r="T38" i="13"/>
  <c r="AF37" i="13"/>
  <c r="AB37" i="13"/>
  <c r="X37" i="13"/>
  <c r="T37" i="13"/>
  <c r="AF36" i="13"/>
  <c r="AB36" i="13"/>
  <c r="X36" i="13"/>
  <c r="T36" i="13"/>
  <c r="AF35" i="13"/>
  <c r="AB35" i="13"/>
  <c r="X35" i="13"/>
  <c r="T35" i="13"/>
  <c r="G62" i="36" l="1"/>
  <c r="F62" i="36"/>
  <c r="H77" i="36"/>
  <c r="E62" i="36"/>
  <c r="D47" i="36"/>
  <c r="E47" i="36" s="1"/>
  <c r="C47" i="36"/>
  <c r="G47" i="36" s="1"/>
  <c r="G46" i="36"/>
  <c r="F46" i="36"/>
  <c r="E46" i="36"/>
  <c r="G45" i="36"/>
  <c r="F45" i="36"/>
  <c r="E45" i="36"/>
  <c r="G44" i="36"/>
  <c r="F44" i="36"/>
  <c r="H44" i="36" s="1"/>
  <c r="G43" i="36"/>
  <c r="F43" i="36"/>
  <c r="E43" i="36"/>
  <c r="G42" i="36"/>
  <c r="F42" i="36"/>
  <c r="E42" i="36"/>
  <c r="G41" i="36"/>
  <c r="F41" i="36"/>
  <c r="E41" i="36"/>
  <c r="G40" i="36"/>
  <c r="F40" i="36"/>
  <c r="H40" i="36" s="1"/>
  <c r="E40" i="36"/>
  <c r="G39" i="36"/>
  <c r="F39" i="36"/>
  <c r="E39" i="36"/>
  <c r="H38" i="36"/>
  <c r="H37" i="36"/>
  <c r="G36" i="36"/>
  <c r="F36" i="36"/>
  <c r="E36" i="36"/>
  <c r="D31" i="36"/>
  <c r="E31" i="36" s="1"/>
  <c r="C31" i="36"/>
  <c r="G31" i="36" s="1"/>
  <c r="G30" i="36"/>
  <c r="F30" i="36"/>
  <c r="H30" i="36" s="1"/>
  <c r="E30" i="36"/>
  <c r="G29" i="36"/>
  <c r="F29" i="36"/>
  <c r="H29" i="36" s="1"/>
  <c r="E29" i="36"/>
  <c r="G28" i="36"/>
  <c r="F28" i="36"/>
  <c r="H28" i="36" s="1"/>
  <c r="E28" i="36"/>
  <c r="G27" i="36"/>
  <c r="F27" i="36"/>
  <c r="H27" i="36" s="1"/>
  <c r="E27" i="36"/>
  <c r="G26" i="36"/>
  <c r="F26" i="36"/>
  <c r="H26" i="36" s="1"/>
  <c r="E26" i="36"/>
  <c r="G25" i="36"/>
  <c r="F25" i="36"/>
  <c r="H25" i="36" s="1"/>
  <c r="E25" i="36"/>
  <c r="G24" i="36"/>
  <c r="F24" i="36"/>
  <c r="H24" i="36" s="1"/>
  <c r="E24" i="36"/>
  <c r="G23" i="36"/>
  <c r="F23" i="36"/>
  <c r="H23" i="36" s="1"/>
  <c r="E23" i="36"/>
  <c r="G20" i="36"/>
  <c r="F20" i="36"/>
  <c r="E20" i="36"/>
  <c r="F15" i="36"/>
  <c r="C15" i="36"/>
  <c r="E15" i="36" s="1"/>
  <c r="B15" i="36"/>
  <c r="G15" i="36" s="1"/>
  <c r="G14" i="36"/>
  <c r="F14" i="36"/>
  <c r="E14" i="36"/>
  <c r="G13" i="36"/>
  <c r="F13" i="36"/>
  <c r="E13" i="36"/>
  <c r="G12" i="36"/>
  <c r="F12" i="36"/>
  <c r="E12" i="36"/>
  <c r="G11" i="36"/>
  <c r="F11" i="36"/>
  <c r="E11" i="36"/>
  <c r="G10" i="36"/>
  <c r="F10" i="36"/>
  <c r="G9" i="36"/>
  <c r="F9" i="36"/>
  <c r="E9" i="36"/>
  <c r="G8" i="36"/>
  <c r="F8" i="36"/>
  <c r="E8" i="36"/>
  <c r="G7" i="36"/>
  <c r="F7" i="36"/>
  <c r="E7" i="36"/>
  <c r="G6" i="36"/>
  <c r="F6" i="36"/>
  <c r="E6" i="36"/>
  <c r="G5" i="36"/>
  <c r="F5" i="36"/>
  <c r="E5" i="36"/>
  <c r="G4" i="36"/>
  <c r="F4" i="36"/>
  <c r="H4" i="36" s="1"/>
  <c r="E4" i="36"/>
  <c r="H39" i="36" l="1"/>
  <c r="H43" i="36"/>
  <c r="H20" i="36"/>
  <c r="H15" i="36"/>
  <c r="H42" i="36"/>
  <c r="H46" i="36"/>
  <c r="H41" i="36"/>
  <c r="H45" i="36"/>
  <c r="F31" i="36"/>
  <c r="F47" i="36"/>
  <c r="I134" i="32"/>
  <c r="H134" i="32"/>
  <c r="G134" i="32"/>
  <c r="H31" i="36" l="1"/>
  <c r="H36" i="36"/>
  <c r="J89" i="32"/>
  <c r="T14" i="26"/>
  <c r="X14" i="26"/>
  <c r="AB14" i="26"/>
  <c r="T15" i="26"/>
  <c r="X15" i="26"/>
  <c r="AB15" i="26"/>
  <c r="T16" i="26"/>
  <c r="X16" i="26"/>
  <c r="AB16" i="26"/>
  <c r="T17" i="26"/>
  <c r="X17" i="26"/>
  <c r="AB17" i="26"/>
  <c r="T18" i="26"/>
  <c r="X18" i="26"/>
  <c r="AB18" i="26"/>
  <c r="T19" i="26"/>
  <c r="X19" i="26"/>
  <c r="AB19" i="26"/>
  <c r="T20" i="26"/>
  <c r="X20" i="26"/>
  <c r="AB20" i="26"/>
  <c r="T21" i="26"/>
  <c r="X21" i="26"/>
  <c r="AB21" i="26"/>
  <c r="T22" i="26"/>
  <c r="X22" i="26"/>
  <c r="AB22" i="26"/>
  <c r="T23" i="26"/>
  <c r="X23" i="26"/>
  <c r="AB23" i="26"/>
  <c r="T24" i="26"/>
  <c r="X24" i="26"/>
  <c r="AB24" i="26"/>
  <c r="T25" i="26"/>
  <c r="X25" i="26"/>
  <c r="AB25" i="26"/>
  <c r="T26" i="26"/>
  <c r="X26" i="26"/>
  <c r="AB26" i="26"/>
  <c r="R27" i="26"/>
  <c r="S27" i="26"/>
  <c r="W27" i="26"/>
  <c r="L90" i="32"/>
  <c r="AA28" i="16"/>
  <c r="Z28" i="16"/>
  <c r="AB27" i="16"/>
  <c r="AB26" i="16"/>
  <c r="AB25" i="16"/>
  <c r="AB24" i="16"/>
  <c r="AB23" i="16"/>
  <c r="AB22" i="16"/>
  <c r="AB21" i="16"/>
  <c r="AB20" i="16"/>
  <c r="AB19" i="16"/>
  <c r="AB18" i="16"/>
  <c r="AB17" i="16"/>
  <c r="AB16" i="16"/>
  <c r="AB15" i="16"/>
  <c r="AB14" i="16"/>
  <c r="AB19" i="18"/>
  <c r="AB18" i="18"/>
  <c r="AB17" i="18"/>
  <c r="AB16" i="18"/>
  <c r="AB15" i="18"/>
  <c r="AB14" i="18"/>
  <c r="AB30" i="19"/>
  <c r="AB29" i="19"/>
  <c r="AB28" i="19"/>
  <c r="L88" i="32" l="1"/>
  <c r="J88" i="32"/>
  <c r="AB31" i="10"/>
  <c r="J90" i="32"/>
  <c r="J91" i="32"/>
  <c r="I94" i="32" l="1"/>
  <c r="H94" i="32"/>
  <c r="G94" i="32"/>
  <c r="I54" i="32" l="1"/>
  <c r="H54" i="32"/>
  <c r="G54" i="32"/>
  <c r="M27" i="26"/>
  <c r="T20" i="18" l="1"/>
  <c r="K13" i="32"/>
  <c r="J13" i="32"/>
  <c r="H15" i="32"/>
  <c r="G15" i="32"/>
  <c r="S23" i="14" l="1"/>
  <c r="R23" i="14"/>
  <c r="S17" i="11"/>
  <c r="R17" i="11"/>
  <c r="M20" i="7"/>
  <c r="S28" i="16"/>
  <c r="R28" i="16"/>
  <c r="T27" i="16"/>
  <c r="T26" i="16"/>
  <c r="T25" i="16"/>
  <c r="T24" i="16"/>
  <c r="T23" i="16"/>
  <c r="T22" i="16"/>
  <c r="T21" i="16"/>
  <c r="T20" i="16"/>
  <c r="T19" i="16"/>
  <c r="T18" i="16"/>
  <c r="T17" i="16"/>
  <c r="T16" i="16"/>
  <c r="T15" i="16"/>
  <c r="T14" i="16"/>
  <c r="T19" i="18"/>
  <c r="T18" i="18"/>
  <c r="T17" i="18"/>
  <c r="T16" i="18"/>
  <c r="T15" i="18"/>
  <c r="T14" i="18"/>
  <c r="S31" i="19"/>
  <c r="R31" i="19"/>
  <c r="T30" i="19"/>
  <c r="T29" i="19"/>
  <c r="T28" i="19"/>
  <c r="T27" i="19"/>
  <c r="T26" i="19"/>
  <c r="T25" i="19"/>
  <c r="T24" i="19"/>
  <c r="T23" i="19"/>
  <c r="T22" i="19"/>
  <c r="T21" i="19"/>
  <c r="T20" i="19"/>
  <c r="T19" i="19"/>
  <c r="T18" i="19"/>
  <c r="T17" i="19"/>
  <c r="T16" i="19"/>
  <c r="T15" i="19"/>
  <c r="T14" i="19"/>
  <c r="T15" i="11" l="1"/>
  <c r="T14" i="11"/>
  <c r="T26" i="10"/>
  <c r="T25" i="10"/>
  <c r="T24" i="10"/>
  <c r="T23" i="10"/>
  <c r="T22" i="10"/>
  <c r="T14" i="12" l="1"/>
  <c r="AF19" i="7" l="1"/>
  <c r="AB19" i="7"/>
  <c r="X19" i="7"/>
  <c r="T19" i="7"/>
  <c r="AF18" i="7"/>
  <c r="AB18" i="7"/>
  <c r="X18" i="7"/>
  <c r="AF17" i="7"/>
  <c r="AB17" i="7"/>
  <c r="X17" i="7"/>
  <c r="AF16" i="7"/>
  <c r="AB16" i="7"/>
  <c r="X16" i="7"/>
  <c r="AF15" i="7"/>
  <c r="AB15" i="7"/>
  <c r="X15" i="7"/>
  <c r="AB14" i="7"/>
  <c r="X14" i="7"/>
  <c r="T14" i="7"/>
  <c r="AF1" i="7"/>
  <c r="J77" i="27"/>
  <c r="I77" i="27"/>
  <c r="J76" i="27"/>
  <c r="I76" i="27"/>
  <c r="J75" i="27"/>
  <c r="I75" i="27"/>
  <c r="J74" i="27"/>
  <c r="I74" i="27"/>
  <c r="J70" i="27"/>
  <c r="I70" i="27"/>
  <c r="I66" i="27"/>
  <c r="J64" i="27"/>
  <c r="I64" i="27"/>
  <c r="J63" i="27"/>
  <c r="I63" i="27"/>
  <c r="J62" i="27"/>
  <c r="I62" i="27"/>
  <c r="J61" i="27"/>
  <c r="I61" i="27"/>
  <c r="J60" i="27"/>
  <c r="I60" i="27"/>
  <c r="J19" i="27"/>
  <c r="J18" i="27"/>
  <c r="J17" i="27"/>
  <c r="J16" i="27"/>
  <c r="J15" i="27"/>
  <c r="J14" i="27"/>
  <c r="J13" i="27"/>
  <c r="J12" i="27"/>
  <c r="J11" i="27"/>
  <c r="J10" i="27"/>
  <c r="AF34" i="13" l="1"/>
  <c r="AB34" i="13"/>
  <c r="X34" i="13"/>
  <c r="T34" i="13"/>
  <c r="AF33" i="13"/>
  <c r="AB33" i="13"/>
  <c r="X33" i="13"/>
  <c r="T33" i="13"/>
  <c r="AF32" i="13"/>
  <c r="AB32" i="13"/>
  <c r="X32" i="13"/>
  <c r="T32" i="13"/>
  <c r="AF31" i="13"/>
  <c r="AB31" i="13"/>
  <c r="X31" i="13"/>
  <c r="T31" i="13"/>
  <c r="AF30" i="13"/>
  <c r="AB30" i="13"/>
  <c r="X30" i="13"/>
  <c r="T30" i="13"/>
  <c r="AF29" i="13"/>
  <c r="AB29" i="13"/>
  <c r="X29" i="13"/>
  <c r="T29" i="13"/>
  <c r="AF28" i="13"/>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8" i="13"/>
  <c r="AB18" i="13"/>
  <c r="X18" i="13"/>
  <c r="T18" i="13"/>
  <c r="AF17" i="13"/>
  <c r="AB17" i="13"/>
  <c r="X17" i="13"/>
  <c r="T17" i="13"/>
  <c r="AF16" i="13"/>
  <c r="AB16" i="13"/>
  <c r="X16" i="13"/>
  <c r="T16" i="13"/>
  <c r="AF15" i="13"/>
  <c r="AB15" i="13"/>
  <c r="X15" i="13"/>
  <c r="T15" i="13"/>
  <c r="AF14" i="13"/>
  <c r="AB14" i="13"/>
  <c r="X14" i="13"/>
  <c r="T14" i="13"/>
  <c r="V28" i="16" l="1"/>
  <c r="X27" i="16"/>
  <c r="AF26" i="16"/>
  <c r="X26" i="16"/>
  <c r="X25" i="16"/>
  <c r="AF24" i="16"/>
  <c r="AF23" i="16"/>
  <c r="AF22" i="16"/>
  <c r="X21" i="16"/>
  <c r="X20" i="16"/>
  <c r="AF19" i="16"/>
  <c r="X19" i="16"/>
  <c r="AF18" i="16"/>
  <c r="X18" i="16"/>
  <c r="AF17" i="16"/>
  <c r="AF16" i="16"/>
  <c r="AF15" i="16"/>
  <c r="X15" i="16"/>
  <c r="AF14" i="16"/>
  <c r="X14" i="16"/>
  <c r="X19" i="18"/>
  <c r="X18" i="18"/>
  <c r="X17" i="18"/>
  <c r="AF16" i="18"/>
  <c r="X16" i="18"/>
  <c r="AF15" i="18"/>
  <c r="X15" i="18"/>
  <c r="X14" i="18"/>
  <c r="AE31" i="19"/>
  <c r="AD31" i="19"/>
  <c r="AA31" i="19"/>
  <c r="V31" i="19"/>
  <c r="M31" i="19"/>
  <c r="AF30" i="19"/>
  <c r="X30" i="19"/>
  <c r="AF29" i="19"/>
  <c r="X29" i="19"/>
  <c r="AF28" i="19"/>
  <c r="X28" i="19"/>
  <c r="AF27" i="19"/>
  <c r="AB27" i="19"/>
  <c r="AF26" i="19"/>
  <c r="AB26" i="19"/>
  <c r="X26" i="19"/>
  <c r="AF25" i="19"/>
  <c r="AB25" i="19"/>
  <c r="AF24" i="19"/>
  <c r="AB24" i="19"/>
  <c r="AF23" i="19"/>
  <c r="AB23" i="19"/>
  <c r="AF22" i="19"/>
  <c r="AB22" i="19"/>
  <c r="AF21" i="19"/>
  <c r="AB21" i="19"/>
  <c r="AF20" i="19"/>
  <c r="AB20" i="19"/>
  <c r="AF19" i="19"/>
  <c r="AB19" i="19"/>
  <c r="X19" i="19"/>
  <c r="AF18" i="19"/>
  <c r="AB18" i="19"/>
  <c r="X18" i="19"/>
  <c r="AF17" i="19"/>
  <c r="AB17" i="19"/>
  <c r="X17" i="19"/>
  <c r="AF16" i="19"/>
  <c r="AB16" i="19"/>
  <c r="X16" i="19"/>
  <c r="AF15" i="19"/>
  <c r="AB15" i="19"/>
  <c r="X15" i="19"/>
  <c r="AF14" i="19"/>
  <c r="AB14" i="19"/>
  <c r="X14" i="19"/>
  <c r="O18" i="26" l="1"/>
  <c r="O21" i="26"/>
  <c r="AF21" i="14"/>
  <c r="AB21" i="14"/>
  <c r="X21" i="14"/>
  <c r="T21" i="14"/>
  <c r="AF20" i="14"/>
  <c r="AB20" i="14"/>
  <c r="X20" i="14"/>
  <c r="T20" i="14"/>
  <c r="L134" i="32" l="1"/>
  <c r="K134" i="32"/>
  <c r="J134" i="32"/>
  <c r="L133" i="32"/>
  <c r="K133" i="32"/>
  <c r="J133" i="32"/>
  <c r="L132" i="32"/>
  <c r="K132" i="32"/>
  <c r="J132" i="32"/>
  <c r="L130" i="32"/>
  <c r="K130" i="32"/>
  <c r="J130" i="32"/>
  <c r="L129" i="32"/>
  <c r="K129" i="32"/>
  <c r="J129" i="32"/>
  <c r="L128" i="32"/>
  <c r="K128" i="32"/>
  <c r="J128" i="32"/>
  <c r="L127" i="32"/>
  <c r="K127" i="32"/>
  <c r="J127" i="32"/>
  <c r="L126" i="32"/>
  <c r="K126" i="32"/>
  <c r="J126" i="32"/>
  <c r="L123" i="32"/>
  <c r="K123" i="32"/>
  <c r="J123" i="32"/>
  <c r="L94" i="32"/>
  <c r="K94" i="32"/>
  <c r="J94" i="32"/>
  <c r="L93" i="32"/>
  <c r="K93" i="32"/>
  <c r="J93" i="32"/>
  <c r="L92" i="32"/>
  <c r="K92" i="32"/>
  <c r="J92" i="32"/>
  <c r="L91" i="32"/>
  <c r="K91" i="32"/>
  <c r="K90" i="32"/>
  <c r="L89" i="32"/>
  <c r="K89" i="32"/>
  <c r="K88" i="32"/>
  <c r="L87" i="32"/>
  <c r="K87" i="32"/>
  <c r="J87" i="32"/>
  <c r="L86" i="32"/>
  <c r="K86" i="32"/>
  <c r="J86" i="32"/>
  <c r="L83" i="32"/>
  <c r="K83" i="32"/>
  <c r="J83" i="32"/>
  <c r="L54" i="32"/>
  <c r="K54" i="32"/>
  <c r="J54" i="32"/>
  <c r="L53" i="32"/>
  <c r="K53" i="32"/>
  <c r="J53" i="32"/>
  <c r="L52" i="32"/>
  <c r="K52" i="32"/>
  <c r="J52" i="32"/>
  <c r="L51" i="32"/>
  <c r="K51" i="32"/>
  <c r="J51" i="32"/>
  <c r="L50" i="32"/>
  <c r="K50" i="32"/>
  <c r="J50" i="32"/>
  <c r="L49" i="32"/>
  <c r="K49" i="32"/>
  <c r="J49" i="32"/>
  <c r="L48" i="32"/>
  <c r="K48" i="32"/>
  <c r="J48" i="32"/>
  <c r="L47" i="32"/>
  <c r="K47" i="32"/>
  <c r="J47" i="32"/>
  <c r="L46" i="32"/>
  <c r="K46" i="32"/>
  <c r="J46" i="32"/>
  <c r="L43" i="32"/>
  <c r="K43" i="32"/>
  <c r="J43" i="32"/>
  <c r="K136" i="32" l="1"/>
  <c r="V35" i="10"/>
  <c r="L14" i="32"/>
  <c r="K14" i="32"/>
  <c r="J14" i="32"/>
  <c r="L13" i="32"/>
  <c r="L12" i="32"/>
  <c r="K12" i="32"/>
  <c r="J12" i="32"/>
  <c r="L11" i="32"/>
  <c r="K11" i="32"/>
  <c r="J11" i="32"/>
  <c r="L10" i="32"/>
  <c r="K10" i="32"/>
  <c r="L9" i="32"/>
  <c r="K9" i="32"/>
  <c r="J9" i="32"/>
  <c r="L8" i="32"/>
  <c r="K8" i="32"/>
  <c r="J8" i="32"/>
  <c r="L7" i="32"/>
  <c r="K7" i="32"/>
  <c r="J7" i="32"/>
  <c r="L6" i="32"/>
  <c r="K6" i="32"/>
  <c r="J6" i="32"/>
  <c r="L5" i="32"/>
  <c r="K5" i="32"/>
  <c r="J5" i="32"/>
  <c r="L4" i="32"/>
  <c r="K4" i="32"/>
  <c r="J4" i="32"/>
  <c r="D77" i="31"/>
  <c r="D72" i="31"/>
  <c r="D59" i="31"/>
  <c r="D47" i="31"/>
  <c r="D35" i="31"/>
  <c r="D41" i="31"/>
  <c r="R35" i="10"/>
  <c r="J15" i="32" l="1"/>
  <c r="L15" i="32"/>
  <c r="K15" i="32"/>
  <c r="AF26" i="26" l="1"/>
  <c r="AF25" i="26"/>
  <c r="AF24" i="26"/>
  <c r="AF23" i="26"/>
  <c r="AF22" i="26"/>
  <c r="AF21" i="26"/>
  <c r="AF20" i="26"/>
  <c r="AF19" i="26"/>
  <c r="AF18" i="26"/>
  <c r="AF17" i="26"/>
  <c r="AF16" i="26"/>
  <c r="AF15" i="26"/>
  <c r="AF14" i="26"/>
  <c r="Z35" i="10"/>
  <c r="W35" i="10"/>
  <c r="S35" i="10"/>
  <c r="AE15" i="12"/>
  <c r="AD15" i="12"/>
  <c r="AA15" i="12"/>
  <c r="Z15" i="12"/>
  <c r="W15" i="12"/>
  <c r="V15" i="12"/>
  <c r="AF19" i="14"/>
  <c r="AB19" i="14"/>
  <c r="X19" i="14"/>
  <c r="T19" i="14"/>
  <c r="AF18" i="14"/>
  <c r="AB18" i="14"/>
  <c r="X18" i="14"/>
  <c r="T18" i="14"/>
  <c r="AF17" i="14"/>
  <c r="AB17" i="14"/>
  <c r="X17" i="14"/>
  <c r="T17" i="14"/>
  <c r="AF16" i="14"/>
  <c r="AB16" i="14"/>
  <c r="X16" i="14"/>
  <c r="T16" i="14"/>
  <c r="AF15" i="14"/>
  <c r="AB15" i="14"/>
  <c r="X15" i="14"/>
  <c r="T15" i="14"/>
  <c r="AF14" i="14"/>
  <c r="AB14" i="14"/>
  <c r="X14" i="14"/>
  <c r="T14" i="14"/>
  <c r="AF15" i="25" l="1"/>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1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FD39F170-52CD-4C9F-B3A8-EB5E415B91BE}">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F9FB8DC4-B540-4A06-B07F-1A2FAEC262EA}">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21" authorId="0" shapeId="0" xr:uid="{BB3D3FAF-2E75-4E3A-9EB1-9B998636C0B9}">
      <text>
        <r>
          <rPr>
            <b/>
            <sz val="9"/>
            <color indexed="81"/>
            <rFont val="Tahoma"/>
            <family val="2"/>
          </rPr>
          <t>Gina Sanchez:
Existen dos tipos de proyectos: de funcionamiento y de inversión</t>
        </r>
        <r>
          <rPr>
            <sz val="9"/>
            <color indexed="81"/>
            <rFont val="Tahoma"/>
            <family val="2"/>
          </rPr>
          <t xml:space="preserve">
</t>
        </r>
      </text>
    </comment>
    <comment ref="AC22" authorId="0" shapeId="0" xr:uid="{B226E3BE-02F4-4C3C-AD29-91DB7754E7E0}">
      <text>
        <r>
          <rPr>
            <b/>
            <sz val="9"/>
            <color indexed="81"/>
            <rFont val="Tahoma"/>
            <family val="2"/>
          </rPr>
          <t xml:space="preserve">Maida Pajaro:PEDIRLE A PAOLA LA EVIDENCIA PARA SUBIRLA AL LINK
</t>
        </r>
      </text>
    </comment>
    <comment ref="AG22" authorId="0" shapeId="0" xr:uid="{B527BD9D-50D8-4B02-BDE3-A4DD23B13B68}">
      <text>
        <r>
          <rPr>
            <b/>
            <sz val="9"/>
            <color indexed="81"/>
            <rFont val="Tahoma"/>
            <family val="2"/>
          </rPr>
          <t>Maida Pajaro:</t>
        </r>
        <r>
          <rPr>
            <sz val="9"/>
            <color indexed="81"/>
            <rFont val="Tahoma"/>
            <family val="2"/>
          </rPr>
          <t xml:space="preserve">
Se realizó actividad del respeto</t>
        </r>
      </text>
    </comment>
    <comment ref="AC23" authorId="0" shapeId="0" xr:uid="{1279D7B3-B641-4925-A42B-500AA5589209}">
      <text>
        <r>
          <rPr>
            <b/>
            <sz val="9"/>
            <color indexed="81"/>
            <rFont val="Tahoma"/>
            <family val="2"/>
          </rPr>
          <t xml:space="preserve">Maida Pajaro:PEDIRLE A PAOLA LA EVIDENCIA PARA SUBIRLA AL LINK
</t>
        </r>
      </text>
    </comment>
    <comment ref="AG23" authorId="0" shapeId="0" xr:uid="{48D0C46A-43C0-426C-93CC-5E9629318528}">
      <text>
        <r>
          <rPr>
            <b/>
            <sz val="9"/>
            <color indexed="81"/>
            <rFont val="Tahoma"/>
            <family val="2"/>
          </rPr>
          <t>Maida Pajaro:</t>
        </r>
        <r>
          <rPr>
            <sz val="9"/>
            <color indexed="81"/>
            <rFont val="Tahoma"/>
            <family val="2"/>
          </rPr>
          <t xml:space="preserve">
Se realizó actividad del respeto</t>
        </r>
      </text>
    </comment>
    <comment ref="AC28" authorId="0" shapeId="0" xr:uid="{CDA88191-DC4B-4B95-A01F-6BF572CF1FE8}">
      <text>
        <r>
          <rPr>
            <b/>
            <sz val="9"/>
            <color indexed="81"/>
            <rFont val="Tahoma"/>
            <family val="2"/>
          </rPr>
          <t xml:space="preserve">Maida Pajaro:PEDIRLE A PAOLA LA EVIDENCIA PARA SUBIRLA AL LINK
</t>
        </r>
      </text>
    </comment>
    <comment ref="AG28" authorId="0" shapeId="0" xr:uid="{86597667-FDB4-43C5-BC41-B7E8F6B47910}">
      <text>
        <r>
          <rPr>
            <b/>
            <sz val="9"/>
            <color indexed="81"/>
            <rFont val="Tahoma"/>
            <family val="2"/>
          </rPr>
          <t>Maida Pajaro:</t>
        </r>
        <r>
          <rPr>
            <sz val="9"/>
            <color indexed="81"/>
            <rFont val="Tahoma"/>
            <family val="2"/>
          </rPr>
          <t xml:space="preserve">
Se realizó actividad del respeto</t>
        </r>
      </text>
    </comment>
    <comment ref="U29" authorId="0" shapeId="0" xr:uid="{47A1BBDE-4409-47E9-8747-40DA0D70E733}">
      <text>
        <r>
          <rPr>
            <b/>
            <sz val="9"/>
            <color indexed="81"/>
            <rFont val="Tahoma"/>
            <family val="2"/>
          </rPr>
          <t>Maida Pajaro:</t>
        </r>
        <r>
          <rPr>
            <sz val="9"/>
            <color indexed="81"/>
            <rFont val="Tahoma"/>
            <family val="2"/>
          </rPr>
          <t xml:space="preserve">
Esta en proceso de elaboración con la colaboración del equipo de comunicaciones</t>
        </r>
      </text>
    </comment>
    <comment ref="AG29" authorId="0" shapeId="0" xr:uid="{B014371B-BECB-4B78-ACFB-68FB07536919}">
      <text>
        <r>
          <rPr>
            <b/>
            <sz val="9"/>
            <color indexed="81"/>
            <rFont val="Tahoma"/>
            <family val="2"/>
          </rPr>
          <t>Maida Pajaro:</t>
        </r>
        <r>
          <rPr>
            <sz val="9"/>
            <color indexed="81"/>
            <rFont val="Tahoma"/>
            <family val="2"/>
          </rPr>
          <t xml:space="preserve">
Se realizó actividad del respeto</t>
        </r>
      </text>
    </comment>
    <comment ref="AC31" authorId="0" shapeId="0" xr:uid="{DE7AFC4C-818B-4ED0-A212-16B29E6CD4B6}">
      <text>
        <r>
          <rPr>
            <b/>
            <sz val="9"/>
            <color indexed="81"/>
            <rFont val="Tahoma"/>
            <family val="2"/>
          </rPr>
          <t xml:space="preserve">Maida Pajaro:PEDIRLE A PAOLA LA EVIDENCIA PARA SUBIRLA AL LINK
</t>
        </r>
      </text>
    </comment>
    <comment ref="AG31" authorId="0" shapeId="0" xr:uid="{17A2998F-B25F-4303-8BC0-8E6AF9FCE0E9}">
      <text>
        <r>
          <rPr>
            <b/>
            <sz val="9"/>
            <color indexed="81"/>
            <rFont val="Tahoma"/>
            <family val="2"/>
          </rPr>
          <t>Maida Pajaro:</t>
        </r>
        <r>
          <rPr>
            <sz val="9"/>
            <color indexed="81"/>
            <rFont val="Tahoma"/>
            <family val="2"/>
          </rPr>
          <t xml:space="preserve">
Se realizó actividad del respeto</t>
        </r>
      </text>
    </comment>
    <comment ref="AC32" authorId="0" shapeId="0" xr:uid="{34B64E44-7387-49EC-B907-DFBD5C363556}">
      <text>
        <r>
          <rPr>
            <b/>
            <sz val="9"/>
            <color indexed="81"/>
            <rFont val="Tahoma"/>
            <family val="2"/>
          </rPr>
          <t xml:space="preserve">Maida Pajaro:PEDIRLE A PAOLA LA EVIDENCIA PARA SUBIRLA AL LINK
</t>
        </r>
      </text>
    </comment>
    <comment ref="AG32" authorId="0" shapeId="0" xr:uid="{DC73C46D-9AD4-4AFF-B470-579AED2F1161}">
      <text>
        <r>
          <rPr>
            <b/>
            <sz val="9"/>
            <color indexed="81"/>
            <rFont val="Tahoma"/>
            <family val="2"/>
          </rPr>
          <t>Maida Pajaro:</t>
        </r>
        <r>
          <rPr>
            <sz val="9"/>
            <color indexed="81"/>
            <rFont val="Tahoma"/>
            <family val="2"/>
          </rPr>
          <t xml:space="preserve">
Se realizó actividad del respeto</t>
        </r>
      </text>
    </comment>
    <comment ref="AG33" authorId="0" shapeId="0" xr:uid="{987C53BC-D272-411B-98D3-9B09708159E2}">
      <text>
        <r>
          <rPr>
            <b/>
            <sz val="9"/>
            <color indexed="81"/>
            <rFont val="Tahoma"/>
            <family val="2"/>
          </rPr>
          <t>Maida Pajaro:</t>
        </r>
        <r>
          <rPr>
            <sz val="9"/>
            <color indexed="81"/>
            <rFont val="Tahoma"/>
            <family val="2"/>
          </rPr>
          <t xml:space="preserve">
Se realizó actividad del respeto</t>
        </r>
      </text>
    </comment>
    <comment ref="AG34" authorId="0" shapeId="0" xr:uid="{5D974E44-9755-4722-9F48-9F7D348EAD04}">
      <text>
        <r>
          <rPr>
            <b/>
            <sz val="9"/>
            <color indexed="81"/>
            <rFont val="Tahoma"/>
            <family val="2"/>
          </rPr>
          <t>Maida Pajaro:</t>
        </r>
        <r>
          <rPr>
            <sz val="9"/>
            <color indexed="81"/>
            <rFont val="Tahoma"/>
            <family val="2"/>
          </rPr>
          <t xml:space="preserve">
Se realizó actividad del respeto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EB283AF2-E70A-4525-90A7-FF40E8BD824A}">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58B40060-A6E9-4E15-8BED-B1421EC3C2EC}">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Maida Pajaro</author>
    <author>Yussefy Locarno</author>
  </authors>
  <commentList>
    <comment ref="I13" authorId="0" shapeId="0" xr:uid="{7BD0B6B9-16F9-405B-B593-AF5CB2F7D6DA}">
      <text>
        <r>
          <rPr>
            <b/>
            <sz val="9"/>
            <color indexed="81"/>
            <rFont val="Tahoma"/>
            <family val="2"/>
          </rPr>
          <t>Gina Sanchez:
Existen dos tipos de proyectos: de funcionamiento y de inversión</t>
        </r>
        <r>
          <rPr>
            <sz val="9"/>
            <color indexed="81"/>
            <rFont val="Tahoma"/>
            <family val="2"/>
          </rPr>
          <t xml:space="preserve">
</t>
        </r>
      </text>
    </comment>
    <comment ref="L14" authorId="1" shapeId="0" xr:uid="{490F0394-2C6D-47AC-852A-9AB60F61E60D}">
      <text>
        <r>
          <rPr>
            <b/>
            <sz val="9"/>
            <color indexed="81"/>
            <rFont val="Tahoma"/>
            <family val="2"/>
          </rPr>
          <t>Yussefy Locarno:</t>
        </r>
        <r>
          <rPr>
            <sz val="9"/>
            <color indexed="81"/>
            <rFont val="Tahoma"/>
            <family val="2"/>
          </rPr>
          <t xml:space="preserve">
Control Interno - Planeacion</t>
        </r>
      </text>
    </comment>
    <comment ref="L15" authorId="1" shapeId="0" xr:uid="{EEAEF383-836C-4F99-A8AF-655DB629BF6F}">
      <text>
        <r>
          <rPr>
            <b/>
            <sz val="9"/>
            <color indexed="81"/>
            <rFont val="Tahoma"/>
            <family val="2"/>
          </rPr>
          <t>Yussefy Locarno:</t>
        </r>
        <r>
          <rPr>
            <sz val="9"/>
            <color indexed="81"/>
            <rFont val="Tahoma"/>
            <family val="2"/>
          </rPr>
          <t xml:space="preserve">
Control Inerno</t>
        </r>
      </text>
    </comment>
    <comment ref="L16" authorId="1" shapeId="0" xr:uid="{F586F5C6-C7C9-4C76-98DF-2D284B511954}">
      <text>
        <r>
          <rPr>
            <b/>
            <sz val="9"/>
            <color indexed="81"/>
            <rFont val="Tahoma"/>
            <family val="2"/>
          </rPr>
          <t>Yussefy Locarno:</t>
        </r>
        <r>
          <rPr>
            <sz val="9"/>
            <color indexed="81"/>
            <rFont val="Tahoma"/>
            <family val="2"/>
          </rPr>
          <t xml:space="preserve">
Srvidores de todas las áreas)
</t>
        </r>
      </text>
    </comment>
    <comment ref="U16" authorId="0" shapeId="0" xr:uid="{B8222149-0B15-48CC-B3DA-D23469D7D664}">
      <text>
        <r>
          <rPr>
            <b/>
            <sz val="9"/>
            <color indexed="81"/>
            <rFont val="Tahoma"/>
            <family val="2"/>
          </rPr>
          <t>Maida Pajaro:</t>
        </r>
        <r>
          <rPr>
            <sz val="9"/>
            <color indexed="81"/>
            <rFont val="Tahoma"/>
            <family val="2"/>
          </rPr>
          <t xml:space="preserve">
enviar link a yusse para subir evidencias
</t>
        </r>
      </text>
    </comment>
    <comment ref="L17" authorId="1" shapeId="0" xr:uid="{4DA67C89-B6BD-498C-BA58-E989B92ABD30}">
      <text>
        <r>
          <rPr>
            <b/>
            <sz val="9"/>
            <color indexed="81"/>
            <rFont val="Tahoma"/>
            <family val="2"/>
          </rPr>
          <t>Yussefy Locarno:</t>
        </r>
        <r>
          <rPr>
            <sz val="9"/>
            <color indexed="81"/>
            <rFont val="Tahoma"/>
            <family val="2"/>
          </rPr>
          <t xml:space="preserve">
Servidores todas las áreas</t>
        </r>
      </text>
    </comment>
    <comment ref="L18" authorId="1" shapeId="0" xr:uid="{33842C18-5C4F-49EB-B585-02BB39C445FA}">
      <text>
        <r>
          <rPr>
            <b/>
            <sz val="9"/>
            <color indexed="81"/>
            <rFont val="Tahoma"/>
            <family val="2"/>
          </rPr>
          <t>Yussefy Locarno:</t>
        </r>
        <r>
          <rPr>
            <sz val="9"/>
            <color indexed="81"/>
            <rFont val="Tahoma"/>
            <family val="2"/>
          </rPr>
          <t xml:space="preserve">
SAF - Control Interno</t>
        </r>
      </text>
    </comment>
    <comment ref="L20" authorId="1" shapeId="0" xr:uid="{86B48907-5352-443C-B43B-BF7C7AF1DD6C}">
      <text>
        <r>
          <rPr>
            <b/>
            <sz val="9"/>
            <color indexed="81"/>
            <rFont val="Tahoma"/>
            <family val="2"/>
          </rPr>
          <t>Yussefy Locarno:</t>
        </r>
        <r>
          <rPr>
            <sz val="9"/>
            <color indexed="81"/>
            <rFont val="Tahoma"/>
            <family val="2"/>
          </rPr>
          <t xml:space="preserve">
SAF y Control Interno</t>
        </r>
      </text>
    </comment>
    <comment ref="U20" authorId="0" shapeId="0" xr:uid="{71D0947C-6173-4FE0-BAA7-DF8354BAACA6}">
      <text>
        <r>
          <rPr>
            <b/>
            <sz val="9"/>
            <color indexed="81"/>
            <rFont val="Tahoma"/>
            <family val="2"/>
          </rPr>
          <t>Maida Pajaro:</t>
        </r>
        <r>
          <rPr>
            <sz val="9"/>
            <color indexed="81"/>
            <rFont val="Tahoma"/>
            <family val="2"/>
          </rPr>
          <t xml:space="preserve">
se va reprogramar</t>
        </r>
      </text>
    </comment>
    <comment ref="L21" authorId="1" shapeId="0" xr:uid="{30C0A542-1ACD-4EC1-A1E7-84448009AC5F}">
      <text>
        <r>
          <rPr>
            <b/>
            <sz val="9"/>
            <color indexed="81"/>
            <rFont val="Tahoma"/>
            <family val="2"/>
          </rPr>
          <t>Yussefy Locarno:</t>
        </r>
        <r>
          <rPr>
            <sz val="9"/>
            <color indexed="81"/>
            <rFont val="Tahoma"/>
            <family val="2"/>
          </rPr>
          <t xml:space="preserve">
Servidores de todas las áreas</t>
        </r>
      </text>
    </comment>
    <comment ref="L22" authorId="1" shapeId="0" xr:uid="{A384C12E-564B-4C5D-BF74-47DD50137DF6}">
      <text>
        <r>
          <rPr>
            <b/>
            <sz val="9"/>
            <color indexed="81"/>
            <rFont val="Tahoma"/>
            <family val="2"/>
          </rPr>
          <t>Yussefy Locarno:</t>
        </r>
        <r>
          <rPr>
            <sz val="9"/>
            <color indexed="81"/>
            <rFont val="Tahoma"/>
            <family val="2"/>
          </rPr>
          <t xml:space="preserve">
servidores de tofdas las áreas</t>
        </r>
      </text>
    </comment>
    <comment ref="L23" authorId="1" shapeId="0" xr:uid="{B4AC3B5B-54D3-40D3-9178-19C3605F687E}">
      <text>
        <r>
          <rPr>
            <b/>
            <sz val="9"/>
            <color indexed="81"/>
            <rFont val="Tahoma"/>
            <family val="2"/>
          </rPr>
          <t>Yussefy Locarno:</t>
        </r>
        <r>
          <rPr>
            <sz val="9"/>
            <color indexed="81"/>
            <rFont val="Tahoma"/>
            <family val="2"/>
          </rPr>
          <t xml:space="preserve">
Oficina Planeació - Sub de Seg Vial. Agosto 6</t>
        </r>
      </text>
    </comment>
    <comment ref="U24" authorId="0" shapeId="0" xr:uid="{1FA65B17-A418-4D58-8816-558F268B084F}">
      <text>
        <r>
          <rPr>
            <b/>
            <sz val="9"/>
            <color indexed="81"/>
            <rFont val="Tahoma"/>
            <family val="2"/>
          </rPr>
          <t>Maida Pajaro:</t>
        </r>
        <r>
          <rPr>
            <sz val="9"/>
            <color indexed="81"/>
            <rFont val="Tahoma"/>
            <family val="2"/>
          </rPr>
          <t xml:space="preserve">
se va a reprogramar
</t>
        </r>
      </text>
    </comment>
    <comment ref="L26" authorId="1" shapeId="0" xr:uid="{76C84823-747A-4EA5-BE08-D94BF0C8CB4C}">
      <text>
        <r>
          <rPr>
            <b/>
            <sz val="9"/>
            <color indexed="81"/>
            <rFont val="Tahoma"/>
            <family val="2"/>
          </rPr>
          <t>Yussefy Locarno:</t>
        </r>
        <r>
          <rPr>
            <sz val="9"/>
            <color indexed="81"/>
            <rFont val="Tahoma"/>
            <family val="2"/>
          </rPr>
          <t xml:space="preserve">
Grupo contravencional - </t>
        </r>
      </text>
    </comment>
    <comment ref="L35" authorId="1" shapeId="0" xr:uid="{91948339-3C40-41FA-B912-8853207BAA09}">
      <text>
        <r>
          <rPr>
            <b/>
            <sz val="9"/>
            <color indexed="81"/>
            <rFont val="Tahoma"/>
            <family val="2"/>
          </rPr>
          <t>Yussefy Locarno:</t>
        </r>
        <r>
          <rPr>
            <sz val="9"/>
            <color indexed="81"/>
            <rFont val="Tahoma"/>
            <family val="2"/>
          </rPr>
          <t xml:space="preserve">
Elba Bolaño Abril 25. Esap</t>
        </r>
      </text>
    </comment>
    <comment ref="L36" authorId="1" shapeId="0" xr:uid="{EC2C637D-5C2A-4AFE-9966-A23382BBE559}">
      <text>
        <r>
          <rPr>
            <b/>
            <sz val="9"/>
            <color indexed="81"/>
            <rFont val="Tahoma"/>
            <family val="2"/>
          </rPr>
          <t>Yussefy Locarno:</t>
        </r>
        <r>
          <rPr>
            <sz val="9"/>
            <color indexed="81"/>
            <rFont val="Tahoma"/>
            <family val="2"/>
          </rPr>
          <t xml:space="preserve">
Yussefy Locarno</t>
        </r>
      </text>
    </comment>
    <comment ref="L37" authorId="1" shapeId="0" xr:uid="{9946449D-8B94-4DDC-9FE3-98352783272C}">
      <text>
        <r>
          <rPr>
            <b/>
            <sz val="9"/>
            <color indexed="81"/>
            <rFont val="Tahoma"/>
            <family val="2"/>
          </rPr>
          <t>Yussefy Locarno:</t>
        </r>
        <r>
          <rPr>
            <sz val="9"/>
            <color indexed="81"/>
            <rFont val="Tahoma"/>
            <family val="2"/>
          </rPr>
          <t xml:space="preserve">
Agentes de Tránsito y Ramon Fruto (Del 23 de octubre al 3 de diciembre)
</t>
        </r>
      </text>
    </comment>
    <comment ref="L38" authorId="1" shapeId="0" xr:uid="{59A417B9-5914-4D7F-9E23-4A85BF007344}">
      <text>
        <r>
          <rPr>
            <b/>
            <sz val="9"/>
            <color indexed="81"/>
            <rFont val="Tahoma"/>
            <family val="2"/>
          </rPr>
          <t>Yussefy Locarno:</t>
        </r>
        <r>
          <rPr>
            <sz val="9"/>
            <color indexed="81"/>
            <rFont val="Tahoma"/>
            <family val="2"/>
          </rPr>
          <t xml:space="preserve">
Agentes de Tránsito y Ramon Fruto (Del 23 de octubre al 3 de diciembre)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12CB4960-8C93-4A59-BB25-E1C4D60B1999}">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CFBE1085-98C1-4A8B-9281-3EDB36865632}">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Q19" authorId="0" shapeId="0" xr:uid="{20D986B4-0BDE-42DD-826F-0DD49D5471A1}">
      <text>
        <r>
          <rPr>
            <b/>
            <sz val="9"/>
            <rFont val="Tahoma"/>
            <family val="2"/>
          </rPr>
          <t xml:space="preserve">Gina Sánchez:
Se realizará reunión para verificación de mapa de riesgos vigencia 2023
</t>
        </r>
        <r>
          <rPr>
            <sz val="9"/>
            <rFont val="Tahoma"/>
            <family val="2"/>
          </rPr>
          <t xml:space="preserve">
</t>
        </r>
      </text>
    </comment>
    <comment ref="C54" authorId="0" shapeId="0" xr:uid="{D486DA93-B6F8-46AD-9A60-0E87DCB335F3}">
      <text>
        <r>
          <rPr>
            <b/>
            <sz val="9"/>
            <rFont val="Tahoma"/>
            <family val="2"/>
          </rPr>
          <t>Maida Pajaro:</t>
        </r>
        <r>
          <rPr>
            <sz val="9"/>
            <rFont val="Tahoma"/>
            <family val="2"/>
          </rPr>
          <t xml:space="preserve">
ojo son los consejos territoriales de seguridad vial.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45698ADB-D40F-4C80-AA73-E4F948922C4B}">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<sst xmlns="http://schemas.openxmlformats.org/spreadsheetml/2006/main" count="6063" uniqueCount="1418">
  <si>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</si>
  <si>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</si>
  <si>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</si>
  <si>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</si>
  <si>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</si>
  <si>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</si>
  <si>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</si>
  <si>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</si>
  <si>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</si>
  <si>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</si>
  <si>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</si>
  <si>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</si>
  <si>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</si>
  <si>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</si>
  <si>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</si>
  <si>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</si>
  <si>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</si>
  <si>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</si>
  <si>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</si>
  <si>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</si>
  <si>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</si>
  <si>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</si>
  <si>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</si>
  <si>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</si>
  <si>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</si>
  <si>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</si>
  <si>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</si>
  <si>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</si>
  <si>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</si>
  <si>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</si>
  <si>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</si>
  <si>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</si>
  <si>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</si>
  <si>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</si>
  <si>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</si>
  <si>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</si>
  <si>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</si>
  <si>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</si>
  <si>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</si>
  <si>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</si>
  <si>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</si>
  <si>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</si>
  <si>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</si>
  <si>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</si>
  <si>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</si>
  <si>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</si>
  <si>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</si>
  <si>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</si>
  <si>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</si>
  <si>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</si>
  <si>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</si>
  <si>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</si>
  <si>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</si>
  <si>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</si>
  <si>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</si>
  <si>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</si>
  <si>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</si>
  <si>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</si>
  <si>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</si>
  <si>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</si>
  <si>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</si>
  <si>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</si>
  <si>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</si>
  <si>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</si>
  <si>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</si>
  <si>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</si>
  <si>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</si>
  <si>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</si>
  <si>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</si>
  <si>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</si>
  <si>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</si>
  <si>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</si>
  <si>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</si>
  <si>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</si>
  <si>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</si>
  <si>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</si>
  <si>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</si>
  <si>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</si>
  <si>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</si>
  <si>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</si>
  <si>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</si>
  <si>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</si>
  <si>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</si>
  <si>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</si>
  <si>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</si>
  <si>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</si>
  <si>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</si>
  <si>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Incrementar el número de trámites realizados en el instituto de transito del Atlántico</t>
  </si>
  <si>
    <t>Programa fortalecimiento institucional de la entidad departamental (Tránsito)</t>
  </si>
  <si>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</si>
  <si>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</si>
  <si>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</si>
  <si>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</si>
  <si>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</si>
  <si>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Desarrollar proyectos en materia de seguridad vial.</t>
  </si>
  <si>
    <t>Funcionamiento</t>
  </si>
  <si>
    <t>3. Plan Anual de Vacantes</t>
  </si>
  <si>
    <t>Funcionamiento e inversión</t>
  </si>
  <si>
    <t>4. Plan de Previsión de Recursos Humanos</t>
  </si>
  <si>
    <t>5. Plan Estratégico de Talento Humano</t>
  </si>
  <si>
    <t>6. Plan Institucional de Capacitación</t>
  </si>
  <si>
    <t>Desarrollar una estrategia comercial sobre los servicios que ofrece el Instituto.</t>
  </si>
  <si>
    <t>7. Plan de Incentivos Institucionales</t>
  </si>
  <si>
    <t>Implementar herramientas tecnológicas y de gestión que contribuyan a la optimización y el control de los procesos y la operación</t>
  </si>
  <si>
    <t>8. Plan de Trabajo Anual en Seguridad y Salud en el Trabajo</t>
  </si>
  <si>
    <t>9. Plan Anticorrupción y de Atención al Ciudadano</t>
  </si>
  <si>
    <t>10. Plan Estratégico de Tecnologías de la Información y las Comunicaciones ­ PETI</t>
  </si>
  <si>
    <t>11. Plan de Tratamiento de Riesgos de Seguridad y Privacidad de la Información</t>
  </si>
  <si>
    <t>12. Plan de Seguridad y Privacidad de la Información</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</si>
  <si>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</si>
  <si>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</si>
  <si>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</si>
  <si>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</si>
  <si>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</si>
  <si>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</si>
  <si>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</si>
  <si>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</si>
  <si>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</si>
  <si>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</si>
  <si>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</si>
  <si>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</si>
  <si>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</si>
  <si>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</si>
  <si>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</si>
  <si>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</si>
  <si>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</si>
  <si>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</si>
  <si>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</si>
  <si>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</si>
  <si>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</si>
  <si>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</si>
  <si>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</si>
  <si>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</si>
  <si>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</si>
  <si>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Archivos - PINAR</t>
  </si>
  <si>
    <t>Plan Estratégico de Talento Humano</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</si>
  <si>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</si>
  <si>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Plan Anual de Vacantes</t>
  </si>
  <si>
    <t>Plan de Previsión de Recursos Humanos</t>
  </si>
  <si>
    <t>Plan Institucional de capacitación - PIC</t>
  </si>
  <si>
    <t>Plan de incentivos institucionales</t>
  </si>
  <si>
    <t>Plan de Trabajo Anual en Seguridad y Salud en el Trabajo - PSST</t>
  </si>
  <si>
    <t>Plan de Seguridad y privacidad de la información</t>
  </si>
  <si>
    <t>Plan Estratégico de Tecnología de la Información</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</si>
  <si>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</si>
  <si>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</si>
  <si>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</si>
  <si>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</si>
  <si>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</si>
  <si>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</si>
  <si>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</si>
  <si>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</si>
  <si>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</si>
  <si>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</si>
  <si>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</si>
  <si>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</si>
  <si>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</si>
  <si>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</si>
  <si>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</si>
  <si>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</si>
  <si>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</si>
  <si>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Incrementar en un 3%  los tramites realizados en el Instituto de Transito del Atlántico (RNA,RNC, RNMA, RNRS y otros)</t>
  </si>
  <si>
    <t>METAS PEI</t>
  </si>
  <si>
    <t>Mes 1</t>
  </si>
  <si>
    <t xml:space="preserve">Mes 2 </t>
  </si>
  <si>
    <t>Mes 3</t>
  </si>
  <si>
    <t>Mes 4</t>
  </si>
  <si>
    <t>Mes 5</t>
  </si>
  <si>
    <t>Mes 6</t>
  </si>
  <si>
    <t>Mes 7</t>
  </si>
  <si>
    <t>Mes 8</t>
  </si>
  <si>
    <t>Mes 9</t>
  </si>
  <si>
    <t>Mes 10</t>
  </si>
  <si>
    <t>Mes 11</t>
  </si>
  <si>
    <t>Mes 12</t>
  </si>
  <si>
    <t>Meta</t>
  </si>
  <si>
    <t>Producto</t>
  </si>
  <si>
    <t>Oficina Asesora de Planeacion</t>
  </si>
  <si>
    <t>Publicación en la Pagina Web de la Entidad del Mapa de Gerencia Integral del Riesgo -GIR-</t>
  </si>
  <si>
    <t>Lideres de proceso y Oficina Planeacion</t>
  </si>
  <si>
    <t>Oficina de Control Interno</t>
  </si>
  <si>
    <t>Profesional Universitario del area de Sistemas</t>
  </si>
  <si>
    <t>Subdireccion Administrativa y Financiera</t>
  </si>
  <si>
    <t>Audiencia pública realizada.</t>
  </si>
  <si>
    <t>Direccion General</t>
  </si>
  <si>
    <t>Informe de seguimiento elaborado y publicado.</t>
  </si>
  <si>
    <t>Profesional Especializado de Talento Humano</t>
  </si>
  <si>
    <t>Preparar y publicar informe final del proceso de rendición de cuentas del  Instituto de Tránsito del Atlántico</t>
  </si>
  <si>
    <t xml:space="preserve">Informe de Gestión Rendición de Cuenta. </t>
  </si>
  <si>
    <t>Oficina Asesora de Plaeacion</t>
  </si>
  <si>
    <t xml:space="preserve">Oficina Asesora de Planeacion </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</si>
  <si>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</si>
  <si>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</si>
  <si>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</si>
  <si>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Formular y ejecutar un plan de trabajo para mejorar los indicadores del Plan de Gestión de la Entidad.</t>
  </si>
  <si>
    <t>Plan de trabajo para mejorar los indicadores del Plan de Gestión del Cuatrienio.</t>
  </si>
  <si>
    <t xml:space="preserve">Actividades de sensibilización </t>
  </si>
  <si>
    <t>Política de administración de riesgos del Instituto de Tránsito del Atlántico divulgada.</t>
  </si>
  <si>
    <t>Reuniones de acompañamiento sobre gestión de los riesgos</t>
  </si>
  <si>
    <t>Acta de reunión con líderes de procesos
Formato mapa de procesos riesgos de corrupción.</t>
  </si>
  <si>
    <t>Realizar acompañamiento a los equipos operativos que lo requieran sobre la gestión de riesgos de corrupción, acorde a los lineamientos metodológicos</t>
  </si>
  <si>
    <t>Mapa de riesgos de corrupción institucional consolidado</t>
  </si>
  <si>
    <t xml:space="preserve">Oficina Asesora de Planeacion
</t>
  </si>
  <si>
    <t xml:space="preserve">Cronograma de reuniones
Actas de reunión con los equipos
</t>
  </si>
  <si>
    <t>Mapa de riesgos del proceso</t>
  </si>
  <si>
    <t>Líderes de procesos y equipos</t>
  </si>
  <si>
    <t>Adoptar en su totalidad el protocolo IPV6 en la entidad.</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</si>
  <si>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</si>
  <si>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</si>
  <si>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</si>
  <si>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</si>
  <si>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</si>
  <si>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</si>
  <si>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</si>
  <si>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</si>
  <si>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</si>
  <si>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</si>
  <si>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</si>
  <si>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</si>
  <si>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</si>
  <si>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</si>
  <si>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</si>
  <si>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</si>
  <si>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</si>
  <si>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</si>
  <si>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</si>
  <si>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</si>
  <si>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epereira@transitodelatlantico.gov.co</t>
  </si>
  <si>
    <t>kvillar@transitodelatlantico.gov.co</t>
  </si>
  <si>
    <t>ylocarno@transitodelatlantico.gov.co</t>
  </si>
  <si>
    <t>ymolina@transitodelatlantico.gov.co</t>
  </si>
  <si>
    <t>aarrieta@transitodelatlantico.gov.co</t>
  </si>
  <si>
    <t>2.1</t>
  </si>
  <si>
    <t>Realizar acompañamiento a los diferentes procesos institucionales con el fin de realizar análisis del entorno para la identificación y evaluación de los riesgos para la vigencia 2023.</t>
  </si>
  <si>
    <t>2.2</t>
  </si>
  <si>
    <t>2.3</t>
  </si>
  <si>
    <t>Ajustar los mapas de riesgos de corrupción de acuerdo a los cambios del entorno a los que haya lugar de los procesos institucionales.</t>
  </si>
  <si>
    <t>2.4</t>
  </si>
  <si>
    <t>3.1</t>
  </si>
  <si>
    <t>Publicar el mapa de riesgos institucional en la página web para ser conocido por parte de los ciudadanos y demás partes interesadas.</t>
  </si>
  <si>
    <t>3.2</t>
  </si>
  <si>
    <t xml:space="preserve">Realizar actividades de sensibilización asociada a la gestión del riesgo y administración de controles </t>
  </si>
  <si>
    <t>Actividades de sensibilización asociada a la gestión del riesgo y administración de controles realizadas</t>
  </si>
  <si>
    <t>4.1</t>
  </si>
  <si>
    <t>Realizar el monitoreo a los controles para mitigar o evitar los riesgos de corrupción.</t>
  </si>
  <si>
    <t>Informes de monitoreo a las acciones y controles establecidos para mitigación de riesgos de corrupción elaborados e identificar factores de riesgo en los informe de pqrsd y situaciones de conflictos de interés</t>
  </si>
  <si>
    <t>4.2</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</si>
  <si>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</si>
  <si>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y servidores para la identificación de riesgos de fraude y corrupción.</t>
  </si>
  <si>
    <t xml:space="preserve">Informes de monitoreo a las acciones y controles establecidos para mitigación de riesgos de corrupción elaborados e identificar factores de riesgo en los informe de pqrsd y situaciones de conflictos de interés. </t>
  </si>
  <si>
    <t>4.4</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</si>
  <si>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</si>
  <si>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</si>
  <si>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5.1</t>
  </si>
  <si>
    <t>Efectuar el seguimiento al mapa de riesgos -AIR-</t>
  </si>
  <si>
    <t>Informes de seguimiento al mapa de riesgos -AIR-</t>
  </si>
  <si>
    <t>1.1</t>
  </si>
  <si>
    <t>1.2</t>
  </si>
  <si>
    <t>1.3</t>
  </si>
  <si>
    <t xml:space="preserve">Publicar informe de avance de cumplimiento del plan de accion institucional </t>
  </si>
  <si>
    <t>informe publicado en la pagina web</t>
  </si>
  <si>
    <t xml:space="preserve">Publicar informe de seguimiento a la ejecucion de los proyectos de inversion enmarcados en el plan de desarrollo departamental </t>
  </si>
  <si>
    <t>3.3</t>
  </si>
  <si>
    <t xml:space="preserve">Publicar reporte de la ejecución presupuestal </t>
  </si>
  <si>
    <t>Informe de ejecucion semestral acumulado publicado en la pagina web</t>
  </si>
  <si>
    <t>Preparar y desarrollar el informe de rendición de cuentas de la gestión realizada por la entidad</t>
  </si>
  <si>
    <t>Realizar el seguimiento a las inquietudes y compromisos acordados en la audiencia pública llevada a cabo por la Gobernación.</t>
  </si>
  <si>
    <t>Realizar espacios virtuales y/o presenciales para la socialización de los proyectos del Instituto de Tránsito del Atlántico.</t>
  </si>
  <si>
    <t>Espacios virtuales y/o presenciales para la socialización de proyectos y planes</t>
  </si>
  <si>
    <t>Realizar al menos una capacitacion en relacionada con: Plan Anticorrupción y
Atención al Ciudadano,
Transparencia y acceso a
la información, servicio al
ciudadano, código de
Integridad, archivo-gestión
documental y seguridad
digital</t>
  </si>
  <si>
    <t>Implementar en su totalidad el protocolo IPV6</t>
  </si>
  <si>
    <t>Fortalecer  el Programa de Gestión Documental PGD</t>
  </si>
  <si>
    <t xml:space="preserve">Técnico de Gestión documental </t>
  </si>
  <si>
    <t>Elaborar informes de las pruebas piloto realizadas para la implementación del Protocolo de Internet versión 6 (IPV6) en la entidad.</t>
  </si>
  <si>
    <t>Documentos elaborados en la Fases del protocolo de internet IPV6</t>
  </si>
  <si>
    <t>Indicadores elaborados en la Fases del MSPI</t>
  </si>
  <si>
    <t>Cerciorarse de que los proveedores y contratistas de la entidad cumplan con las políticas de ciberseguridad internas.</t>
  </si>
  <si>
    <t>Seguimiento a politicas</t>
  </si>
  <si>
    <t>Definir y documentar procedimientos de seguridad y privacidad de la información, aprobarlos mediante el comité de gestión y desempeño institucional, implementarlos y actualizarlos mediante un proceso de mejora continua.</t>
  </si>
  <si>
    <t>Documentos elaborados en la seguridad y privacidad de la informacion</t>
  </si>
  <si>
    <t>Promover la implementación y fortalecimiento de la Política “Transparencia y Acceso a la Información Pública y Lucha contra la Corrupción” definida en el Modelo Integrado de Planeación y Gestión y del Plan Anticorrupción</t>
  </si>
  <si>
    <t>Actividad de Promoción y fortalecimiento de la politica “Transparencia y Acceso a la Información Pública y Lucha contra la Corrupción”</t>
  </si>
  <si>
    <t>Oficina asesora de planeación</t>
  </si>
  <si>
    <t>campaña Capsulas de Conocimientos, que serán diseñadas por la oficina asesora de planeación en conjunto con los funcionarios con más experiencia de la entidad, con el fin de transmitir el conocimiento adquirido por años de experiencia en los cargos de cara al ciudadano a todos los colaboradores de la entidad.</t>
  </si>
  <si>
    <t>Campaña capsulas de conocimiento</t>
  </si>
  <si>
    <t>ESTRATEGIAS
2024-2027</t>
  </si>
  <si>
    <t>OBJETIVO PEI 
2024-2027</t>
  </si>
  <si>
    <t>META PDD 2024 - 2027</t>
  </si>
  <si>
    <t>EJE PDD 2024-2027</t>
  </si>
  <si>
    <t>PDD 2024 - 2027</t>
  </si>
  <si>
    <t>PLAN ESTRATÉGICO INSTITUCIONAL 2024 - 2027</t>
  </si>
  <si>
    <t>PLAN ESTRATÉGICO INSTITUCIONAL 2024-2027</t>
  </si>
  <si>
    <t>TOTAL</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</si>
  <si>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</si>
  <si>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0</t>
  </si>
  <si>
    <t>cmercado@transitodelatlantico.gov.co</t>
  </si>
  <si>
    <t>wnoguera@transitodelatlantico.gov.co</t>
  </si>
  <si>
    <t>PDD 2024-2027</t>
  </si>
  <si>
    <t>Subcomponente/procesos</t>
  </si>
  <si>
    <t>No</t>
  </si>
  <si>
    <t>Actividades</t>
  </si>
  <si>
    <t>Dependencia</t>
  </si>
  <si>
    <t>1. Política de Administración de Riesgos</t>
  </si>
  <si>
    <t>Socializar la política de administración del riesgo a todos los funcionarios y servidores de la entidad mediante la realización de infografías.</t>
  </si>
  <si>
    <t>2. Construcción del Mapa de Riesgos de Corrupción</t>
  </si>
  <si>
    <t xml:space="preserve">consolidar el mapa de riesgos de corrupcion del Instituto de Transito del Atlantico. </t>
  </si>
  <si>
    <t>3. Consulta y divulgación</t>
  </si>
  <si>
    <t>4. Monitoreo y revisión</t>
  </si>
  <si>
    <t>5. seguimientoAdministración del Riesgo</t>
  </si>
  <si>
    <t>1.  Lineamientos de Transparencia Activa.</t>
  </si>
  <si>
    <t>Creación de la Linea de Ética  que seria diseñado para que los empleados y usuarios puedan reportar anónimamente presuntas violaciones a nuestro Código de Ética, así como posibles actos incorrectos, fraudes, corrupción en las 2 sedes del Instituto de Transito Departamental.</t>
  </si>
  <si>
    <t>Linea de Ética</t>
  </si>
  <si>
    <t>Aprobación de procedimiento de Denuncia Interna</t>
  </si>
  <si>
    <t>Denuncia interna</t>
  </si>
  <si>
    <t>Socialización de la Linea de Ética y Canal de Denuncia Interna.</t>
  </si>
  <si>
    <t>Linea de Ética y Denuncia interna.</t>
  </si>
  <si>
    <t>Socialización del Tema: SARLAFT /FPADM (Sistema de Administración del Riesgo de Lavado de Activos y Financiación del Terrorismo y Financiacion de la Proliferación de Armas de Destrucción Masiva)  tiene como objetivo prevenir y detectar el lavado de dinero y el financiamiento del terrorismo.   hacen relación a todas las posibles pérdidas que pueden afectar a la empresa a causa de operaciones o acciones que están relacionadas con actividades o procesos terroristas o para financiar la proliferación de armas a gran escala, o para ocultar intencionalmente de Activos.</t>
  </si>
  <si>
    <t>Socialización tema: SARLAFT /FPADM.</t>
  </si>
  <si>
    <t xml:space="preserve">Oficina asesora de planeación y Control Interno. </t>
  </si>
  <si>
    <t>Capacitación para los  lideres de los procesos en el Tema SARLAFT /FPADM.</t>
  </si>
  <si>
    <t>Capacitación  SARLAFT /FPADM.</t>
  </si>
  <si>
    <t xml:space="preserve">lideres de los procesos, Oficina asesora de planeación y Control Interno. </t>
  </si>
  <si>
    <t xml:space="preserve">Implementación del formato SARLAFT /FPADM. en el area de contratación </t>
  </si>
  <si>
    <t>formato SARLAFT /FPADM.</t>
  </si>
  <si>
    <t xml:space="preserve">Oficina de contratación </t>
  </si>
  <si>
    <t>codigo de integridad</t>
  </si>
  <si>
    <t>Actividades de sensibilización y apropiación del Código de Integridad del Instituto de Tránsito del Atlántico.</t>
  </si>
  <si>
    <t>1. Informar avances y resultados de la gestión con calidad y en lenguaje comprensible</t>
  </si>
  <si>
    <t>2. Desarrollar escenarios de diálogo de doble vía con la ciudadanía y sus organizaciones</t>
  </si>
  <si>
    <t>3. Responder a compromisos propuestos, evaluación y retroalimentación en los ejercicios de rendición de cuentas con acciones correctivas para mejora</t>
  </si>
  <si>
    <t>Capacitar a los servidores del instituto en temas relacionados con: Programa de Transparencia y Etica pública , Transparencia y acceso a la información, servicio al ciudadano, código de Integridad, archivo-gestión documental y seguridad digital</t>
  </si>
  <si>
    <t>2. Lineamientos de Transparencia Pasiva</t>
  </si>
  <si>
    <t>3. Elaboración de los Instrumentos de Gestión de la Información</t>
  </si>
  <si>
    <t>Normograma Actualizado, pocedimientos de la gestión documental: Planeación, Preservación a largo plazo y Valoración actualizados</t>
  </si>
  <si>
    <t>3.4</t>
  </si>
  <si>
    <t>4. Criterio Diferencial de Accesibilidad</t>
  </si>
  <si>
    <t>Tener disponible la información en el sitio web  en audio.</t>
  </si>
  <si>
    <t>Disponibilidad de escuchar (audio) de textos de la pagina web</t>
  </si>
  <si>
    <t>5. Monitoreo del Acceso a la Información Pública</t>
  </si>
  <si>
    <t>Rendicion de cuentas</t>
  </si>
  <si>
    <t xml:space="preserve">Socialización de las campañas de educacion y seguridad vial con la población objetivo en cada uno de los municipios </t>
  </si>
  <si>
    <t xml:space="preserve">Campaña de Eucación y Seguridad vial. </t>
  </si>
  <si>
    <t xml:space="preserve">Subdirección de Seguridad vial </t>
  </si>
  <si>
    <t xml:space="preserve">Organizar caracterización de Usuarios con el fin de identificar las necesidades de Nuestros Usuarios. </t>
  </si>
  <si>
    <t xml:space="preserve">caracterización de Usuarios </t>
  </si>
  <si>
    <t>PINAR</t>
  </si>
  <si>
    <t>INCENTIVOS</t>
  </si>
  <si>
    <t>PETH</t>
  </si>
  <si>
    <t>PETI</t>
  </si>
  <si>
    <t>PSPI</t>
  </si>
  <si>
    <t>PTSI</t>
  </si>
  <si>
    <t>PSST</t>
  </si>
  <si>
    <t>VACANTES</t>
  </si>
  <si>
    <t>Cumplimiento Trimestre</t>
  </si>
  <si>
    <t xml:space="preserve">Metas Programadas Año </t>
  </si>
  <si>
    <t>Metas Programadas I Trimestre</t>
  </si>
  <si>
    <t>Metas Ejecutadas I Trimestre</t>
  </si>
  <si>
    <t>CUMPLIMIENTO GENERAL PAI TRIMESTRE 2024</t>
  </si>
  <si>
    <t xml:space="preserve">CUMPLIMIENTO PLANES DE ACCION DETALLADO </t>
  </si>
  <si>
    <t xml:space="preserve">PLANES </t>
  </si>
  <si>
    <t xml:space="preserve">PREVISION </t>
  </si>
  <si>
    <t>CAPACITACIONES</t>
  </si>
  <si>
    <t>Avance Cumplimiento Metas Programadas</t>
  </si>
  <si>
    <t>Avance Cumplimiento I Trimestre</t>
  </si>
  <si>
    <t xml:space="preserve">TOTAL </t>
  </si>
  <si>
    <t xml:space="preserve">Componente 1:  GESTIÓN INTEGRAL DE RIESGO 
</t>
  </si>
  <si>
    <t>CUMPLIMIENTO I CUATRIMESTRE</t>
  </si>
  <si>
    <t>OBSERVACIONES - CUMPLIMIENTO I CUATRIMESTRE</t>
  </si>
  <si>
    <t>CUMPLIMIENTO II CUATRIMESTRE</t>
  </si>
  <si>
    <t>OBSERVACIONES - CUMPLIMIENTO II CUATRIMESTRE</t>
  </si>
  <si>
    <t>CUMPLIMIENTO III CUATRIMESTRE</t>
  </si>
  <si>
    <t>OBSERVACIONES - CUMPLIMIENTO III CUATRIMESTRE</t>
  </si>
  <si>
    <t>Componente 2: REDES INSTITUCIONALES Y CANALES DE DENUNCIA</t>
  </si>
  <si>
    <t>Componente 3: LEGALIDAD E INTEGRIDAD</t>
  </si>
  <si>
    <t>Componente 4: INICIATIVAS ADICIONALES Y CONFLICTOS DE INTERESÉS</t>
  </si>
  <si>
    <t>Componente 5: PARTICIPACIÓN CIUDADANA Y RENDICIÓN DE CUENTAS</t>
  </si>
  <si>
    <t xml:space="preserve">Componente 6: TRANSPARENCIA Y ACCESO A LA INFORMACIÓN </t>
  </si>
  <si>
    <t xml:space="preserve">Componente7:  ESTADO ABIERTO </t>
  </si>
  <si>
    <t xml:space="preserve">PROGRAMA DE TRANSPARENCIA Y ÉTICA PÚBLICA </t>
  </si>
  <si>
    <t>CONTROL INICIAL</t>
  </si>
  <si>
    <t>VERSION</t>
  </si>
  <si>
    <t>FECHA</t>
  </si>
  <si>
    <t>DESCRIPCION</t>
  </si>
  <si>
    <t>ELABORÓ</t>
  </si>
  <si>
    <t>REVISÓ</t>
  </si>
  <si>
    <t>APROBÓ</t>
  </si>
  <si>
    <t>Creacion del formato de listado matesto de documento</t>
  </si>
  <si>
    <t>Información no encontrada</t>
  </si>
  <si>
    <t>CONTROL DEL CAMBIO</t>
  </si>
  <si>
    <t>Apoyo a la gestion SGC -MIPG</t>
  </si>
  <si>
    <t>Jefe de planeacion</t>
  </si>
  <si>
    <t>Actualización del logo institucional dentro de los diferentes documentos, formatos y procedimientos de cada proceso del Instituto
Cambia aversión 2</t>
  </si>
  <si>
    <t>Apoyo a la gestión SGC - MIPG</t>
  </si>
  <si>
    <t>Jefe de planeación</t>
  </si>
  <si>
    <t>Director</t>
  </si>
  <si>
    <t>CÓDIGO: OAP-F09</t>
  </si>
  <si>
    <t>VERSIÓN: 02</t>
  </si>
  <si>
    <t>ACTUALIZACIÓN: 11/06/2024</t>
  </si>
  <si>
    <t>Código: OAP-F09</t>
  </si>
  <si>
    <t>Actualización: 11/06/2024</t>
  </si>
  <si>
    <t>Página 18 de 20</t>
  </si>
  <si>
    <t>Planes</t>
  </si>
  <si>
    <t>Avance Cumplimiento II Trimestre</t>
  </si>
  <si>
    <t>Metas Programadas II Trimestre</t>
  </si>
  <si>
    <t>Metas Ejecutadas II Trimestre</t>
  </si>
  <si>
    <t>Metas Ejecutadas III Trimestre</t>
  </si>
  <si>
    <t>Avance Cumplimiento III Trimestre</t>
  </si>
  <si>
    <t>Metas Programadas III Trimestre</t>
  </si>
  <si>
    <t>Metas Programadas IV Trimestre</t>
  </si>
  <si>
    <t>Avance Cumplimiento IV Trimestre</t>
  </si>
  <si>
    <t>Actualización de imagen institucional (logo y membrete) según la Ley 2345 de 2023 Por medio de la cual se implementa el manual de identidad visual de las entidades estatales, se prohíben las marcas de gobierno y se establecen medidas para la austeridad en la publicidad estatal.
Se adiciona una pestaña de seguimiento para cada trimestre
Se ajusta el nombre del Plan Anticorrupción y Atención al Ciuddano por Programa de Transparencia y Ética Pública
Se mantiene la versión 2</t>
  </si>
  <si>
    <t>Versión: 02</t>
  </si>
  <si>
    <t>Talento Humano, Gestión de Recusrsos e Infraestructura</t>
  </si>
  <si>
    <t>NA</t>
  </si>
  <si>
    <t>Realizar la evaluación y seguimiento del plan de vacantes</t>
  </si>
  <si>
    <t>Vacantes definitivas de los empleos de carrera administrativa  y de libre nombramiento y remoción y su distribución, nivel ocupacional y situación administrativa</t>
  </si>
  <si>
    <t>Una evaluación</t>
  </si>
  <si>
    <t>Plan de Vacantes desarrollado</t>
  </si>
  <si>
    <t>Yussefy Locarno Carrillo -Profesional Especializado- Talento Hmano</t>
  </si>
  <si>
    <t>Rendir informe anual de la planta de empleos de la entidad, a fin de gestionar su consecución en el menor tiempo posible y garantizar la continuidad de la operación en el tiempo</t>
  </si>
  <si>
    <t>Informe Realizado</t>
  </si>
  <si>
    <t>Un Informe</t>
  </si>
  <si>
    <t>No. de informe entregados/No. de informes programados</t>
  </si>
  <si>
    <t xml:space="preserve">Informe </t>
  </si>
  <si>
    <t>Informe radicado</t>
  </si>
  <si>
    <t>Gestión de Talento Humano</t>
  </si>
  <si>
    <t>Realizar el análisis de las necesidades de personal, Realizar el análisis de la disponibilidad de personal y Realizar la programación de medidas de cobertura para atender las necesidades de personal.</t>
  </si>
  <si>
    <t>Plan de Previsión de Talento Humano</t>
  </si>
  <si>
    <t>Un Plan</t>
  </si>
  <si>
    <t>Plan de Previsión desarrollado</t>
  </si>
  <si>
    <t>No. de planesdesarrollados/No de planes programados</t>
  </si>
  <si>
    <t>Plan de Previsión de Personal, publicado en pagina web</t>
  </si>
  <si>
    <t>Yussefy Locarno Carrillo - Profesional Especializado - Talento Humano</t>
  </si>
  <si>
    <t>N/A</t>
  </si>
  <si>
    <t>Apropiación al Código de Integridad</t>
  </si>
  <si>
    <t>Incorporar actividades para la promoción y apropiación de la integridad en el ejercicio de las funciones de los servidores como parte de la planeación del talento humano en la entidad.</t>
  </si>
  <si>
    <t>Desarrollar mínimo 4 acciones durante el año, (una por trimestre) dirigido a los servidores y contratistas</t>
  </si>
  <si>
    <t>Cumplimiento de actividades de Integridad</t>
  </si>
  <si>
    <t>No. de actividades ejecutadas/No. de actividades programadas</t>
  </si>
  <si>
    <t>Actualizar el documento asociado al plan de bienestar e incentivos, de acuerdo a la normativa vigente y Definir las actividades a desarrollar por cada una de las temáticas</t>
  </si>
  <si>
    <t>Plan de Bienestar e incentivos</t>
  </si>
  <si>
    <t>Plan de bienestar e incntivos formulado</t>
  </si>
  <si>
    <t>No. de documentos formuladosy divulgados.</t>
  </si>
  <si>
    <t xml:space="preserve">F1,F4,F5,F22+O9: Fortalecer el SGSST, mediante campaña de sensibilizaciòn de la prevencion de los inccidentes y accidentes laborales; y a la promocion de la salud. </t>
  </si>
  <si>
    <t>Actualizar el documento asociado al plan de SSST de acuerdo a la normativa vigente y Definir las actividades a desarrollar por cada una de las temáticas</t>
  </si>
  <si>
    <t xml:space="preserve">Plan de SSST </t>
  </si>
  <si>
    <t>Plan de SSST Formulado</t>
  </si>
  <si>
    <t>No. de documentos formulados y aprobados, para su ejecución</t>
  </si>
  <si>
    <t>Evaluar el desempeño laboral de los servidores de la entidad</t>
  </si>
  <si>
    <t>Medición de compromisos funcionales y competencias comportamentales de los servidores, con respecto a la vigencia</t>
  </si>
  <si>
    <t>EDL Realizada</t>
  </si>
  <si>
    <t>No. de servidores evaluados/No. de evaluaciones a realizar</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</si>
  <si>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</si>
  <si>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Programa de incentivos elaborado</t>
  </si>
  <si>
    <t>N° Programa de incentivos elaborado</t>
  </si>
  <si>
    <t>Recopilar y clasificar la información contenida en las declaraciones de bienes y rentas de los servidores públicos preservando la privacidad y anonimización de la información personal.</t>
  </si>
  <si>
    <t>Documento, Analisis de declaración de bienes y rentas</t>
  </si>
  <si>
    <t>N° de documentos elaborados</t>
  </si>
  <si>
    <t>Documento elaborado</t>
  </si>
  <si>
    <t>Implementar la actualización del SIGEP en los módulos de organizaciones y empleo de acuerdo con el nivel de avance.</t>
  </si>
  <si>
    <t>Actualización SIGEP implementada</t>
  </si>
  <si>
    <t>Definir acciones a implementar, con base en los resultados de la medición de clima Laboral</t>
  </si>
  <si>
    <t>Plan de mejoramiento del clima organizacional definido</t>
  </si>
  <si>
    <t>Actualizar en el aplicativo Registro Público de Carrera Administrativa RPCA, las novedades relacionadas con los  servidores vinculados a través de la convocatoria territorial 2022 y demás que surjan..</t>
  </si>
  <si>
    <t>Registos realizados, certificaciones expedidas por la CNSC</t>
  </si>
  <si>
    <t>Un análisis realizado</t>
  </si>
  <si>
    <t>Realizar el análisis, cuando  este se genere.</t>
  </si>
  <si>
    <t>Analizar las causas del retiro de los servidores de la entidad, con el fin de implementar acciones de mejora en la gestión del talento humano.</t>
  </si>
  <si>
    <t>Documento realizado</t>
  </si>
  <si>
    <t>Vincular a los miembros de la oficina juridica o de la oficina de defensa judicial a la Comunidad Juridica del Conocimiento que es gratis y se pueden realizar solicitudes especificas.</t>
  </si>
  <si>
    <t>Vinculación de los abogados de defensa judicial</t>
  </si>
  <si>
    <t>Víncular mínimo 3 abogados</t>
  </si>
  <si>
    <t>No de abogados vinculados</t>
  </si>
  <si>
    <t>Pantallazo de registro en la plataforma</t>
  </si>
  <si>
    <t>Diseñar y ejecutar un programa de desvinculación asistida por otras causales como actividad de la planeación del talento humano de la entidad.</t>
  </si>
  <si>
    <t>Programa de desvinculación elaboradoy ejecutado</t>
  </si>
  <si>
    <t xml:space="preserve">Programa </t>
  </si>
  <si>
    <t>Fortalecimiento de gestion institucional</t>
  </si>
  <si>
    <t>Implementar una Estrategia de gestión comercial y redes sociales</t>
  </si>
  <si>
    <t>Atlántico con
Sostenibilidad
Gubernamental</t>
  </si>
  <si>
    <t>Incentivos al Reonocimiento del desempeño individual y a los mejores equipos de trabajo</t>
  </si>
  <si>
    <t>Plan de Bienestar e incentivos,</t>
  </si>
  <si>
    <t>Un plan</t>
  </si>
  <si>
    <t>Plande bienestar e incntivos formulado</t>
  </si>
  <si>
    <t>Fortalecimiento de Gestión Institucional</t>
  </si>
  <si>
    <t xml:space="preserve">Desarrollo de las actividades enfocadas a mejorar la calidad de vida laboral, actividades deportivas y recreativas, nucleo familiar y culturales </t>
  </si>
  <si>
    <t>Actividades desarrolladas</t>
  </si>
  <si>
    <t>Desarrollar minimo 10 actividades en espacios ludico/deportivos, dirigidas a los servidores y/o sus familias: Dia de la familia, celebración fechas especiales, día del servidor público,reunión de cierre de fin de año</t>
  </si>
  <si>
    <t>Cumplimiento de actividadesde bienestar</t>
  </si>
  <si>
    <t>Estructurar la estrategia para el reconocimiento al desempeño individual y mejores equipos de trabajo, de los servidores del ITA</t>
  </si>
  <si>
    <t>Resolución de Incentivos</t>
  </si>
  <si>
    <t>Elaborar la Resolucióndel Plan de bienestar e incentivos</t>
  </si>
  <si>
    <t>Resolución de incentivos</t>
  </si>
  <si>
    <t>No. de documento proyectado y aprobado</t>
  </si>
  <si>
    <t>Implementar las acciones para el reconocimiento al desempeño individual de los mejor servidores de carrera administrativa y LNR</t>
  </si>
  <si>
    <t>Cronograma de actividades - Incentivos desempeño individual</t>
  </si>
  <si>
    <t>Implementar las acciones para el reconocimientoy estímulo a los mejores equipos de trabajo</t>
  </si>
  <si>
    <t>Cronograma de actividades - Incentivos equipos de trabajo</t>
  </si>
  <si>
    <t>Cronograma de actividades - Incentivos personal servicio al ciudadano</t>
  </si>
  <si>
    <t>Incorporar actividades para preparar a los servidores que tienen la condición de prepensionados, para el retiro del servicio</t>
  </si>
  <si>
    <t>Programa de Bienestar Social</t>
  </si>
  <si>
    <t>Implementar el eje de salud mental en el programa de bienestar social</t>
  </si>
  <si>
    <t>Cronograma de actividades - Incentivos para los equipos de trabajo seleccionados</t>
  </si>
  <si>
    <t>Desarrollar minimo 3 actividades , dirigidas a los servidores , enfocadas al eje de salud mental: Medicion de  factor de riesgo psicosocial,Taller de salud mental, relajación dirigida.</t>
  </si>
  <si>
    <t>SGSST</t>
  </si>
  <si>
    <t>N° de acciones ejecutadas/N° de acciones programadas</t>
  </si>
  <si>
    <t xml:space="preserve">Evaluar el cumplimiento de los requisitos legales </t>
  </si>
  <si>
    <t>Resultado de la evaluación del cumplimiento de los requisitos legales</t>
  </si>
  <si>
    <t>Cumplimiento de requisitos legales</t>
  </si>
  <si>
    <t xml:space="preserve">N° de requisitos legales cumplidos/n° de requisitos legales </t>
  </si>
  <si>
    <t>Actualización de la matriz de peligros y evaluación y valoración de riesgos con participación de todos los niveles de la entidad</t>
  </si>
  <si>
    <t>Matriz de  IPVR</t>
  </si>
  <si>
    <t>Matriz de peligros identificada</t>
  </si>
  <si>
    <t>Matriz de peligros actualizada</t>
  </si>
  <si>
    <t>Actualizar  el  Plan de prevención, preparación y respuesta ante emergencias</t>
  </si>
  <si>
    <t>Plan de prevención, preparación y respuesta ante emergencias</t>
  </si>
  <si>
    <t>Plan de prevención, preparación y respuesta ante emergencias actualizado y socializado</t>
  </si>
  <si>
    <t xml:space="preserve">Realizacion de simulacro y Capacitaciones Grupo de Emergencia </t>
  </si>
  <si>
    <t>Simulacro y Capacitaciones</t>
  </si>
  <si>
    <t>simulacro y Capacitaciones</t>
  </si>
  <si>
    <t>Reunión desarrollada</t>
  </si>
  <si>
    <t>Acondiciomaniento de Botiquines y extntores en todas las sedes</t>
  </si>
  <si>
    <t>Direccion: Presupuesto</t>
  </si>
  <si>
    <t xml:space="preserve">Evidencia de Botiquines en cada sede </t>
  </si>
  <si>
    <t>Implementacion de Programa de Riesgo Biologico - Manejo de Ofidicos</t>
  </si>
  <si>
    <t xml:space="preserve">Programa de Riesgo Biologico </t>
  </si>
  <si>
    <t>Prgrama de Riesgo Biologico Socializado y Ejecutada las mejoras</t>
  </si>
  <si>
    <t>Revisión por la alta dirección. Alcance de la auditoria del SGSST</t>
  </si>
  <si>
    <t xml:space="preserve">Prevenir y corregir las posibles formas de acoso laboral que se puedan presentar dentro de la ITA </t>
  </si>
  <si>
    <t>Desarrollo de  Comité</t>
  </si>
  <si>
    <t>N° de comite desarrolladas/ Numero de comite programadas*100</t>
  </si>
  <si>
    <t>Conocer las responsabilidades que tienen los integrantes del COPASST de la ITA</t>
  </si>
  <si>
    <t>Realizar Inspección Ergonomica en los puestos  de trabajo</t>
  </si>
  <si>
    <t xml:space="preserve"> identificación oportuna de condiciones ergonómicas desfavorables y factores de riesgo, emitiendo medidas preventivas y correctivas que brinden confort en las actividades desarrolladas, promoviendo así una optima condición de salud.</t>
  </si>
  <si>
    <t>Desarrollo de Aactividad</t>
  </si>
  <si>
    <t xml:space="preserve">Realizar Actividad en Manejos de postura  y Pausa activa </t>
  </si>
  <si>
    <t>Reforzar al personal habitos de vida saludable que mejoren la calidad de vida.</t>
  </si>
  <si>
    <t>Desarrollo de Actividad</t>
  </si>
  <si>
    <t>% de  cumplimiento de  actividad</t>
  </si>
  <si>
    <t>Realizar revisión en compañía de la alta dirección de los resultados del SGSST del año 2025</t>
  </si>
  <si>
    <t>Realizar capacitacion en Riesgo Psicosocial : Manejo de estrés</t>
  </si>
  <si>
    <t>Aportar al cuidado de la salud mental en el entorno laboral mediante herramientas para manejo del estrés.</t>
  </si>
  <si>
    <t>Desarrollo de  capacitaciones</t>
  </si>
  <si>
    <t>N° de cpacitación desarrolladas/ Numero de capacitacion programadas*100</t>
  </si>
  <si>
    <t>Realizar capacitación en Accidente  e incidente laboral - Investigacion</t>
  </si>
  <si>
    <t xml:space="preserve">Socializar al personal cuando es accidente e insidente de tipo laboral </t>
  </si>
  <si>
    <t>Realizar reuniones del Comité de convivencia laboral - COCCOLA : Comunicación Asertiva y Resolucion de Conflictos cada 3 meses</t>
  </si>
  <si>
    <t xml:space="preserve">Realizar reuniones del Comité paritario de  Seguridad y salud en el trabajo  laboral - COPASST </t>
  </si>
  <si>
    <t xml:space="preserve">Fortalecimiento de competencias funcionales </t>
  </si>
  <si>
    <t>Potencializar las actividades de los servidores</t>
  </si>
  <si>
    <t>1 jornada</t>
  </si>
  <si>
    <t>Capacitaciones realizadas</t>
  </si>
  <si>
    <t>No de capacitaciones realizadas/No de capacitaciones proyectadas</t>
  </si>
  <si>
    <t>1 Jornada</t>
  </si>
  <si>
    <t>Politica de atención al Ciudadano</t>
  </si>
  <si>
    <t>Gestión Documental</t>
  </si>
  <si>
    <t>Normatividad vigente aplicada al Registro de Trámites</t>
  </si>
  <si>
    <t>MIPG: Dimensiones y Políticas, manejo de indicadores, politica de Riesgo</t>
  </si>
  <si>
    <t>Presupuesto Público</t>
  </si>
  <si>
    <t>Curso de actualización Seguridad Vial</t>
  </si>
  <si>
    <t>Gestión del Riesgo - Auditorias internas basada en riesgos</t>
  </si>
  <si>
    <t>Sistema de Gestión de la Calidad, Actualización Norma ISO 9001:2015</t>
  </si>
  <si>
    <t xml:space="preserve">: Sistemas </t>
  </si>
  <si>
    <t>Formación Auditores internos</t>
  </si>
  <si>
    <t>Novedades en el Control Intern: Guía de roles</t>
  </si>
  <si>
    <t>Proceso sancionatorio por alcoholemia</t>
  </si>
  <si>
    <t>Proceso contravencional  sancionatorio</t>
  </si>
  <si>
    <t>Manejo de cartera y Proceso de cobro coactivo</t>
  </si>
  <si>
    <t>Manejo de Herramientas informática: excell</t>
  </si>
  <si>
    <t>Manejo de las PQRS</t>
  </si>
  <si>
    <t>Atlántico con Sostenibilidad Gubernamental</t>
  </si>
  <si>
    <t>Garantizar la prestación del servicio de trámites en forma eficiente, eficaz y oportuna a nuestros usuarios</t>
  </si>
  <si>
    <t>Fortalecimiento de gestión Institucional</t>
  </si>
  <si>
    <t>Gestión con valores para resultados</t>
  </si>
  <si>
    <t>Gestión de recursos e infraestructura TIC</t>
  </si>
  <si>
    <t>Gobierno digital</t>
  </si>
  <si>
    <t>Grupo de trabajo PETI</t>
  </si>
  <si>
    <t>Recursos propios</t>
  </si>
  <si>
    <t>Conformar el equipo de trabajo e identificar stakeholders</t>
  </si>
  <si>
    <t>Acta de la reunión y formato del Anexo 1 – Actividad 1 diligenciado</t>
  </si>
  <si>
    <t>Un equipo PETI conformado</t>
  </si>
  <si>
    <t>No aplica</t>
  </si>
  <si>
    <t>Recursos destinados a la creación del PETI</t>
  </si>
  <si>
    <t>Determinar el presupuesto y recursos para la elaboración del PETI</t>
  </si>
  <si>
    <t>Documento con la información referente a costos estimados</t>
  </si>
  <si>
    <t>Presupuesto PETI fijado</t>
  </si>
  <si>
    <t>Plan y cronograma de trabajo</t>
  </si>
  <si>
    <t>Establecer plan de trabajo y cronograma de trabajo</t>
  </si>
  <si>
    <t>Cronograma general de actividades definidas para cada fase diligenciado en Anexo 1 – Actividad 3</t>
  </si>
  <si>
    <t>Plan y cronograma de trabajo terminados</t>
  </si>
  <si>
    <t>Análisis del entorno de la compañía</t>
  </si>
  <si>
    <t>Comprender el entorno organizacional</t>
  </si>
  <si>
    <t>Matrices de objetivos estratégicos y metas de la entidad, de procesos cadena de valor, de caracterización de servicios, trámites u OPAS y de la normatividad asociada a la entidad. Anexo 1 – Actividades 4A, 4B, 4C y 4D</t>
  </si>
  <si>
    <t>Matrices de objetivos estratégicos y metas generadas</t>
  </si>
  <si>
    <t>Planes estratégicos y compromisos institucionales</t>
  </si>
  <si>
    <t>Analizar planes estratégicos externos y compromisos institucionales</t>
  </si>
  <si>
    <t>Documentos con la lista de planes estratégicos externos o CONPES. (Anexo1-Actividad5)</t>
  </si>
  <si>
    <t>Análisis de planes estratégicos externos y compromisos realizado</t>
  </si>
  <si>
    <t>Gestión TI de la compañía</t>
  </si>
  <si>
    <t>Analizar y diagnosticar la gestión de TI</t>
  </si>
  <si>
    <t>Documentos según principios y lineamientos del MRAE. Ref: Anexo 1 – Actividad 6</t>
  </si>
  <si>
    <t>Análisis y diagnóstico de la gestión de TI realizado</t>
  </si>
  <si>
    <t>Tendencias tegnológicas emergentes</t>
  </si>
  <si>
    <t>Evaluar tendencias tecnológicas y tecnologías emergentes</t>
  </si>
  <si>
    <t>Matriz de evaluación de tendencias tecnológicas. Anexo 1 – Actividad 7</t>
  </si>
  <si>
    <t>Evaluaciones de tendencias tecnológicas y tecnologías emergentes realizadas</t>
  </si>
  <si>
    <t>Creación del documento PETI</t>
  </si>
  <si>
    <t>Construir la estrategia de TI</t>
  </si>
  <si>
    <t>Documento con la definición de la estrategia de TI. Anexo 1 – Actividad 8</t>
  </si>
  <si>
    <t>Estrategia de TI construida</t>
  </si>
  <si>
    <t>Establecer mejoras de servicios y operación</t>
  </si>
  <si>
    <t>Identificar mejoras en los servicios y la operación</t>
  </si>
  <si>
    <t>Documentos con las acciones de mejora en las fichas de servicios institucionales y procesos</t>
  </si>
  <si>
    <t>Mejoras de los servicios y la operación identificados</t>
  </si>
  <si>
    <t>Validar puntos de mejora</t>
  </si>
  <si>
    <t>Identificar las oportunidades de mejora en cada dominio de gestión de TI</t>
  </si>
  <si>
    <t>Documento con el listado de oportunidades de mejora identificadas</t>
  </si>
  <si>
    <t>Oportunidades de mejora en gestión de TI identificados</t>
  </si>
  <si>
    <t>Determinación de las brechas</t>
  </si>
  <si>
    <t>Identificar brechas</t>
  </si>
  <si>
    <t>Documentos con el catálogo de brechas identificadas. Anexo 1 – Actividad 11</t>
  </si>
  <si>
    <t>Brechas identificadas</t>
  </si>
  <si>
    <t>Planes de la Politica de Gobierno Digital</t>
  </si>
  <si>
    <t>Identificar otros planes de la Política de Gobierno Digital</t>
  </si>
  <si>
    <t>Documento con el catálogo de iniciativas de otros planes de la política de Gobierno Digital. Anexo 1 – Actividad 12</t>
  </si>
  <si>
    <t>Otros planes de la Política de Gobierno Digital identificados</t>
  </si>
  <si>
    <t>Iniciativas y hoja de ruta de los proyectos</t>
  </si>
  <si>
    <t>Consolidar y priorizar iniciativas y construir hoja de ruta de proyectos</t>
  </si>
  <si>
    <t>Documento con el catálogo de iniciativas y proyectos de transformación digital. Anexo 1 – Actividad 13</t>
  </si>
  <si>
    <t>Indicadores de medición de la estrategia de TI</t>
  </si>
  <si>
    <t>Determinar indicadores para medir la estrategia de TI</t>
  </si>
  <si>
    <t>Documento con el tablero de indicadores para medir el avance en la estrategia de TI. Anexo 1 – Actividades 14A y 14B</t>
  </si>
  <si>
    <t>Indicadores de medición de la estrategia de TI determinados</t>
  </si>
  <si>
    <t>Construcción del PETI</t>
  </si>
  <si>
    <t>Consolidar el Documento de la estrategia de TI ( PETI)</t>
  </si>
  <si>
    <t>Documento del PETI estructurado</t>
  </si>
  <si>
    <t>Documento final del PETI consolidado</t>
  </si>
  <si>
    <t>Presentación del PETI</t>
  </si>
  <si>
    <t>Presentar PETI para aprobación y publicar</t>
  </si>
  <si>
    <t>Acta de reunión para la aprobación del PETI por el comité de gestión ITA</t>
  </si>
  <si>
    <t>PETI presentado, aprobado y publicado</t>
  </si>
  <si>
    <t>Socialización del PETI</t>
  </si>
  <si>
    <t>Socializar el PETI</t>
  </si>
  <si>
    <t>Documento con el plan de comunicaciones del PETI</t>
  </si>
  <si>
    <t>PETI socializado</t>
  </si>
  <si>
    <t>Plan de Tratamiento de Riesgos de Seguridad y Privacidad de la Información</t>
  </si>
  <si>
    <t>Seguridad digital</t>
  </si>
  <si>
    <t>Actualización de lineamientos de riesgos</t>
  </si>
  <si>
    <t>Apoyar cuando se requiera la actualización de la política, metodología y lineamientos de la gestión de riesgos</t>
  </si>
  <si>
    <t>Documento (s) con la descripción consolidada de las actualizaciones realizadas</t>
  </si>
  <si>
    <t>Actividades de apoyo en la actualización de lo referente a la gestión de riesgo definidas</t>
  </si>
  <si>
    <t>Sensibilización</t>
  </si>
  <si>
    <t>Iniciar y/o continuar las socializaciones a todos los procesos para la gestión de riesgos de seguridad digital</t>
  </si>
  <si>
    <t>Acta (s) de las reuniones de capacitación</t>
  </si>
  <si>
    <t>Socializaciones a los procesos de gestión de riesgos en seguridad digital realizadas</t>
  </si>
  <si>
    <t>Identificación de riesgos de seguridad y privacidad de la información</t>
  </si>
  <si>
    <t>Identificación, análisis y evaluación de riesgos de seguridad digital</t>
  </si>
  <si>
    <t>Documento (s) con la información resultante del proceso</t>
  </si>
  <si>
    <t>Análisis y evaluación de riesgos de seguridad digital realizados</t>
  </si>
  <si>
    <t>Tratamiento del riesgo</t>
  </si>
  <si>
    <t>Definición de controles y planes de tratamiento de los riesgos identificados</t>
  </si>
  <si>
    <t>Documento (s) con los controles y planes</t>
  </si>
  <si>
    <t>Controles y planes de tratamiento de riesgos identificados construidos</t>
  </si>
  <si>
    <t>Mejoramiento</t>
  </si>
  <si>
    <t>Revisión y/o actualización de lineamientos de riesgos de seguridad digital de acuerdo con las observaciones presentadas</t>
  </si>
  <si>
    <t>Documento (s) con las actualizaciones de los lineamientos</t>
  </si>
  <si>
    <t>Liniamientos de riesgos de seguridad digital actualizados</t>
  </si>
  <si>
    <t>Monitoreo y revisión</t>
  </si>
  <si>
    <t>Realizar mediciones periódicas a los controles definidos por cada proceso</t>
  </si>
  <si>
    <t>Documento (s) con las mediciones</t>
  </si>
  <si>
    <t>Mediciones periódicas realizadas</t>
  </si>
  <si>
    <t>Promover la generación de valor público por medio de estrategias de transformación digital continua en la prestación de servicios y procesos inteligentes</t>
  </si>
  <si>
    <t>Fase de diagnóstico</t>
  </si>
  <si>
    <t>Realizar la evaluación de diagnóstico de seguridad y privacidad de la información bajo criterios reconocidos tales como, el MSPI – Modelo de Seguridad y privacidad de la información de Gobierno Digital, al igual que bajo la Norma ISO/IEC 27001:2013</t>
  </si>
  <si>
    <t>Informe de evaluación y diagnóstico del MSPI</t>
  </si>
  <si>
    <t>Evaluación diagnóstica de seguridad y privacidad de la información realizada</t>
  </si>
  <si>
    <t>Fase de planificación</t>
  </si>
  <si>
    <t>Definir el mapa de ruta de las actividades orientadas a la planificación e implementación del modelo de seguridad y privacidad de la información acorde con el informe de diagnóstico</t>
  </si>
  <si>
    <t>Mapa de ruta y cronograma de actividades</t>
  </si>
  <si>
    <t>Mapa de ruta construido</t>
  </si>
  <si>
    <t>Fase de implementación - Actividad No. 1</t>
  </si>
  <si>
    <t>Realizar reconocimiento del contexto de ITA (cuestiones internas y externas) con propósito de orientar el MSPI – Modelo de Seguridad y Privacidad de la información como apoyo a la estrategia gerencial</t>
  </si>
  <si>
    <t>Documento con la identificación de las cuestiones internas y externas de ITA</t>
  </si>
  <si>
    <t>Reconocimiento del contexto ITA realizado</t>
  </si>
  <si>
    <t>Fase de implementación - Actividad No. 2</t>
  </si>
  <si>
    <t>Reconocer las partes interesadas de ITA e identificar sus necesidades y expectativas con respecto a seguridad de la información</t>
  </si>
  <si>
    <t>Documento con la identificación de las partes interesadas, sus necesidades y expectativas pertinentes a la seguridad de información</t>
  </si>
  <si>
    <t>Partes interesadas, necesidades y espectativas reconocidas</t>
  </si>
  <si>
    <t>Fase de implementación - Actividad No. 3</t>
  </si>
  <si>
    <t>Definir el alcance, políticas y objetivos del MSPI</t>
  </si>
  <si>
    <t>Documento con la identificación del alcance y límites, política y objetivos del MSPI</t>
  </si>
  <si>
    <t>Alcance, políticas y objetivos definidos</t>
  </si>
  <si>
    <t>Fase de implementación - Actividad No. 4</t>
  </si>
  <si>
    <t>Definir la estructura de roles y responsabilidades para la gestión de los propósitos del MSPI y de las fases definidas</t>
  </si>
  <si>
    <t>Documento con la identificación y asignación de roles y responsabilidades</t>
  </si>
  <si>
    <t>Estructura de roles y responsabilidades definidos</t>
  </si>
  <si>
    <t>Fase de implementación - Actividad No. 5</t>
  </si>
  <si>
    <t>Realizar la valoración y tratamiento de los riesgos de seguridad de la información</t>
  </si>
  <si>
    <t>Metodología para la valoración y tratamiento de los riesgos de seguridad digital</t>
  </si>
  <si>
    <t>Valoración y tratamiento de los riesgos realizados</t>
  </si>
  <si>
    <t>Fase de implementación - Actividad No. 6</t>
  </si>
  <si>
    <t>Definir el modelo y esquema de gestión de políticas y directrices de seguridad de la información</t>
  </si>
  <si>
    <t>Manual de políticas específicas y lineamientos de seguridad de la información</t>
  </si>
  <si>
    <t>Modelo y esquema de gestión definidos</t>
  </si>
  <si>
    <t>Fase de implementación - Actividad No. 7</t>
  </si>
  <si>
    <t>Ejecutar el plan de valoración y tratamiento de los riesgos de seguridad de la información</t>
  </si>
  <si>
    <t>Inventario de activos de información
Mapa de riesgos de seguridad digital
Plan de comunicación y resultados de actividades de seguimiento al cumplimiento</t>
  </si>
  <si>
    <t>Plan de valoración ejecutado</t>
  </si>
  <si>
    <t>Fase de implementación - Actividad No. 8</t>
  </si>
  <si>
    <t>Definir e implementar los controles de seguridad de la información</t>
  </si>
  <si>
    <t>Plan de tratamiento de riesgos</t>
  </si>
  <si>
    <t>Controles de seguridad de la información implementados</t>
  </si>
  <si>
    <t>Fase de evaluación de desempeño - Actividad No. 1</t>
  </si>
  <si>
    <t>Definir y ejecutar la evaluación de desempeño del modelo de seguridad y privacidad de la información</t>
  </si>
  <si>
    <t>Documento con la identificación y ejecución de la estrategia de evaluación de desempeño y criterios (seguimiento, medición, análisis y evaluación)</t>
  </si>
  <si>
    <t>Evaluación de desempeño ejecutado</t>
  </si>
  <si>
    <t>Fase de evaluación de desempeño - Actividad No. 2</t>
  </si>
  <si>
    <t>Definir y aprobar el programa de auditoría interna del modelo de seguridad y privacidad de la información</t>
  </si>
  <si>
    <t>Documento con la identificación del programa de auditoría</t>
  </si>
  <si>
    <t>Programa de auditoría interna aprobada</t>
  </si>
  <si>
    <t>Fase de evaluación de desempeño - Actividad No. 3</t>
  </si>
  <si>
    <t>Realizar la revisión del estado del modelo de seguridad y privacidad de la información por parte de la alta dirección</t>
  </si>
  <si>
    <t>Documento de revisión por la Dirección ITA</t>
  </si>
  <si>
    <t>Revisión del estado del MSPI por parte de la alta dirección realizada</t>
  </si>
  <si>
    <t>Fase de mejoramiento continuo</t>
  </si>
  <si>
    <t>Identificar, definir y activar planes de mejoramiento del MSPI</t>
  </si>
  <si>
    <t>Plan de mejoramiento del MSPI</t>
  </si>
  <si>
    <t>Planes de mejoramientos del MSPI definidos y activados</t>
  </si>
  <si>
    <t>Digitalizar expedientes del parque automotor del Instituto de Transito del atlántico</t>
  </si>
  <si>
    <t>Implementar herramientas tecnológicas y de gestión que contribuyan a la optimización y el control de los procesos y la operación.</t>
  </si>
  <si>
    <t xml:space="preserve">FORTALECIMIENTO DE LA GESTIÓN DOCUMENTTAL </t>
  </si>
  <si>
    <t>Presentar a evaluación y convalidación las TRD y CCD.</t>
  </si>
  <si>
    <t>N° de instrumentos recopilados</t>
  </si>
  <si>
    <t>Eliana Pereira
Jairo Hernandez</t>
  </si>
  <si>
    <t>30/12/2025</t>
  </si>
  <si>
    <t>Formular y socializar política de Gestión Documental.</t>
  </si>
  <si>
    <t>N° de documentos aprobados y publicados</t>
  </si>
  <si>
    <t>Ejercer control operativo de tránsito en los municipios del departamento del Atlántico de nuestra Jurisdicción.</t>
  </si>
  <si>
    <t>Mantener e Instalar elementos de señalización y demarcación en las vías del departamento.</t>
  </si>
  <si>
    <t>Desarrollar actividades educativas en materia de movilidad segura y sostenible.</t>
  </si>
  <si>
    <t>Garantizar la prestación del servicio de trámites en forma eficiente, eficaz y oportuna a nuestros usuarios.</t>
  </si>
  <si>
    <t>Promover la generación de valor público por medio de estrategias de transformación digital continua en la prestación de servicios y procesos inteligentes.</t>
  </si>
  <si>
    <t>Potencializar la experiencia del ciudadano, por medio de la implementación de buenas prácticas de servicio, articulando la atención presencial, los trámites en línea y la retroalimentación de los mismos, fomentando su participación del Atlántico para el mundo.</t>
  </si>
  <si>
    <t>Orientar los temas relacionados con la atención, seguimiento y calidad del servicio al ciudadano al interior del instituto para lograr una comunicación asertiva, abierta y bidireccional con el usuario.</t>
  </si>
  <si>
    <t>F4,F9,F14,F15+A5,A13,: Crear y reforzar estrategias comerciales para promover y aumentar la confianza de los usuarios.</t>
  </si>
  <si>
    <t>1. Plan Institucional de Archivos de la Entidad ­PINAR</t>
  </si>
  <si>
    <t>Ciclo vías seguras</t>
  </si>
  <si>
    <t>Control Operativo</t>
  </si>
  <si>
    <t>Movilidad Escolar</t>
  </si>
  <si>
    <t>Educación Vial</t>
  </si>
  <si>
    <t>Señalización y Demarcación</t>
  </si>
  <si>
    <t>Movilidad Segura</t>
  </si>
  <si>
    <t>Adecuaciones locativas</t>
  </si>
  <si>
    <t>Transito digital</t>
  </si>
  <si>
    <t>Gestión de Cobro</t>
  </si>
  <si>
    <t>Orfeo NG</t>
  </si>
  <si>
    <t>Tránsito en ruta</t>
  </si>
  <si>
    <r>
      <rPr>
        <b/>
        <sz val="10"/>
        <color theme="1"/>
        <rFont val="Arial"/>
        <family val="2"/>
      </rPr>
      <t xml:space="preserve">F1,F7,F8,F10,F11,F18+O8,O9,O11,O17,O18:  </t>
    </r>
    <r>
      <rPr>
        <sz val="10"/>
        <color theme="1"/>
        <rFont val="Arial"/>
        <family val="2"/>
      </rPr>
      <t>Mantener un progrmama de capacitación para los trabajdores de manera regular, que incluya un enfoque en el manejo de herramientas tecnológicas y espacios de formación por parte de funcionarios con mayor experiencia, para promover la gestión de la información cómo voceros a través de difusión de sus experiencias, vivencias y conocimientos adquiridos en las áreas abordadas, con el fin de fortalecer y enrriquecer conocimientos para el beneficio de la entidad.</t>
    </r>
  </si>
  <si>
    <r>
      <rPr>
        <b/>
        <sz val="10"/>
        <color theme="1"/>
        <rFont val="Arial"/>
        <family val="2"/>
      </rPr>
      <t xml:space="preserve">F3,F4,F6,F13+O1: </t>
    </r>
    <r>
      <rPr>
        <sz val="10"/>
        <color theme="1"/>
        <rFont val="Arial"/>
        <family val="2"/>
      </rPr>
      <t>Fortalcer la gestión del talento humano mediante la implementación y seguimiento de acciones, estímulos y rutas enfocadas en la creación de un ambiente cómodo con el fin de mejorar la productividad de los funcionarios, mitigando el estrés laboral.</t>
    </r>
  </si>
  <si>
    <r>
      <rPr>
        <b/>
        <sz val="10"/>
        <color theme="1"/>
        <rFont val="Arial"/>
        <family val="2"/>
      </rPr>
      <t>F2,F5,F11+O5:</t>
    </r>
    <r>
      <rPr>
        <sz val="10"/>
        <color theme="1"/>
        <rFont val="Arial"/>
        <family val="2"/>
      </rPr>
      <t xml:space="preserve">  Fotalecer el Sistema Integrado de Gestión por medio de un programa de inducción y reinducción de los procesos, normas y planes propuestos.</t>
    </r>
  </si>
  <si>
    <r>
      <rPr>
        <b/>
        <sz val="10"/>
        <color theme="1"/>
        <rFont val="Arial"/>
        <family val="2"/>
      </rPr>
      <t xml:space="preserve">F10+O6: </t>
    </r>
    <r>
      <rPr>
        <sz val="10"/>
        <color theme="1"/>
        <rFont val="Arial"/>
        <family val="2"/>
      </rPr>
      <t xml:space="preserve"> Realizar seguimiento al nivel de acogida y uso que tiene los usuarios a la hora de solicitar trámites y solicitudes por medio de los canales virtuales que brinda la Institución.</t>
    </r>
  </si>
  <si>
    <r>
      <rPr>
        <b/>
        <sz val="10"/>
        <color theme="1"/>
        <rFont val="Arial"/>
        <family val="2"/>
      </rPr>
      <t>F3+O8:</t>
    </r>
    <r>
      <rPr>
        <sz val="10"/>
        <color theme="1"/>
        <rFont val="Arial"/>
        <family val="2"/>
      </rPr>
      <t xml:space="preserve"> Mantener la operancia de los funcionarios encaminada a la "Orientacion al cliente" fomentando el buen servicio a los usuarios por medio de estrategias comerciales para aumentar el ingreso de trámites.</t>
    </r>
  </si>
  <si>
    <r>
      <rPr>
        <b/>
        <sz val="10"/>
        <color theme="1"/>
        <rFont val="Arial"/>
        <family val="2"/>
      </rPr>
      <t xml:space="preserve">F14+O10,O14: </t>
    </r>
    <r>
      <rPr>
        <sz val="10"/>
        <color theme="1"/>
        <rFont val="Arial"/>
        <family val="2"/>
      </rPr>
      <t>Promover y fortalecer la gestion comercial, para aumentar los tramites de la entidad.</t>
    </r>
  </si>
  <si>
    <r>
      <rPr>
        <b/>
        <sz val="10"/>
        <color theme="1"/>
        <rFont val="Arial"/>
        <family val="2"/>
      </rPr>
      <t xml:space="preserve">F16+O12: </t>
    </r>
    <r>
      <rPr>
        <sz val="10"/>
        <color theme="1"/>
        <rFont val="Arial"/>
        <family val="2"/>
      </rPr>
      <t>Diseñar estrategias para el seguimiento de la gestion de conocimiento manteniendo documentada de las experiencias  de los funcionarios.</t>
    </r>
  </si>
  <si>
    <r>
      <rPr>
        <b/>
        <sz val="10"/>
        <color theme="1"/>
        <rFont val="Arial"/>
        <family val="2"/>
      </rPr>
      <t>F18+O18:</t>
    </r>
    <r>
      <rPr>
        <sz val="10"/>
        <color theme="1"/>
        <rFont val="Arial"/>
        <family val="2"/>
      </rPr>
      <t xml:space="preserve"> Diseñar rutas de acompañamiento y seguimiento a los usuarios con trámites que no se le den solución inmediatamente, para así evitar el contínuo traslado a la sede.</t>
    </r>
  </si>
  <si>
    <r>
      <rPr>
        <b/>
        <sz val="10"/>
        <color theme="1"/>
        <rFont val="Arial"/>
        <family val="2"/>
      </rPr>
      <t>D1+O9:</t>
    </r>
    <r>
      <rPr>
        <sz val="10"/>
        <color theme="1"/>
        <rFont val="Arial"/>
        <family val="2"/>
      </rPr>
      <t xml:space="preserve"> Promover un ambiente libre de estrés laboral por medio del seguimiento de rutas e incentivos a los funcionarios que promuevan la mejora de la operatividad y productividad institucional.</t>
    </r>
  </si>
  <si>
    <r>
      <rPr>
        <b/>
        <sz val="10"/>
        <color theme="1"/>
        <rFont val="Arial"/>
        <family val="2"/>
      </rPr>
      <t xml:space="preserve">D7+O3,O4: </t>
    </r>
    <r>
      <rPr>
        <sz val="10"/>
        <color theme="1"/>
        <rFont val="Arial"/>
        <family val="2"/>
      </rPr>
      <t>Implementar estrategias de control interno con el fin de asegurar la ejecución de las operaciones de forma integrada, eficiente, efectiva, actualizada y oportuna.</t>
    </r>
  </si>
  <si>
    <r>
      <rPr>
        <b/>
        <sz val="10"/>
        <color theme="1"/>
        <rFont val="Arial"/>
        <family val="2"/>
      </rPr>
      <t>D2+O5,O13:</t>
    </r>
    <r>
      <rPr>
        <sz val="10"/>
        <color theme="1"/>
        <rFont val="Arial"/>
        <family val="2"/>
      </rPr>
      <t xml:space="preserve"> Fortalecer la estructura del Sistema de Gestión de Calidd, operancia, seguimiento, participación y control por parte de los responsables para mantener y cumplir con las normas y políticas vigientes.</t>
    </r>
  </si>
  <si>
    <r>
      <rPr>
        <b/>
        <sz val="10"/>
        <color theme="1"/>
        <rFont val="Arial"/>
        <family val="2"/>
      </rPr>
      <t>D3,D12,D13,D14,D17,D19+O15:</t>
    </r>
    <r>
      <rPr>
        <sz val="10"/>
        <color theme="1"/>
        <rFont val="Arial"/>
        <family val="2"/>
      </rPr>
      <t xml:space="preserve"> Realizar diagnostico que muestre la realidad actual de la gestión douemtal del ITA e implmentar acciones de mejora de forma individual por área y de manera integrada para faciltar el manejo oportuno de la misma.</t>
    </r>
  </si>
  <si>
    <r>
      <rPr>
        <b/>
        <sz val="10"/>
        <color theme="1"/>
        <rFont val="Arial"/>
        <family val="2"/>
      </rPr>
      <t>D9,D10+O16,O3:</t>
    </r>
    <r>
      <rPr>
        <sz val="10"/>
        <color theme="1"/>
        <rFont val="Arial"/>
        <family val="2"/>
      </rPr>
      <t xml:space="preserve"> Actualización y mejora de los progrmas y sistemas de información facilitando la operancia del instituto para la gestión de la información, trámites transparentes, claros y oportunos.</t>
    </r>
  </si>
  <si>
    <r>
      <rPr>
        <b/>
        <sz val="10"/>
        <color theme="1"/>
        <rFont val="Arial"/>
        <family val="2"/>
      </rPr>
      <t xml:space="preserve">D11+O2: </t>
    </r>
    <r>
      <rPr>
        <sz val="10"/>
        <color theme="1"/>
        <rFont val="Arial"/>
        <family val="2"/>
      </rPr>
      <t>Velar por una gestión de los siniestros viales por medio de la implementración y fortalecimiento de planes de control operativo, señalización y equipos aptos para una oportuna respuesta.</t>
    </r>
  </si>
  <si>
    <r>
      <rPr>
        <b/>
        <sz val="10"/>
        <color theme="1"/>
        <rFont val="Arial"/>
        <family val="2"/>
      </rPr>
      <t>D15,D20+O11:</t>
    </r>
    <r>
      <rPr>
        <sz val="10"/>
        <color theme="1"/>
        <rFont val="Arial"/>
        <family val="2"/>
      </rPr>
      <t xml:space="preserve"> Fortalecer el buen uso del software orfeo con el fin de disminuir la congestión de trámites y  PQRS en la entidad. Así como brindar espacios de retroalimentación de la adecuada ejecución por parte de un delgado frente a las inducciones o reinducción del programa frente a actuales y antiguos funcionarios.</t>
    </r>
  </si>
  <si>
    <r>
      <rPr>
        <b/>
        <sz val="10"/>
        <color theme="1"/>
        <rFont val="Arial"/>
        <family val="2"/>
      </rPr>
      <t xml:space="preserve">D11+O7: </t>
    </r>
    <r>
      <rPr>
        <sz val="10"/>
        <color theme="1"/>
        <rFont val="Arial"/>
        <family val="2"/>
      </rPr>
      <t>Realizar seguimientos a las actividades encaminadas a la promocion de seguridad vial en el marco del programa seguridad vial para la gente</t>
    </r>
    <r>
      <rPr>
        <b/>
        <sz val="10"/>
        <color theme="1"/>
        <rFont val="Arial"/>
        <family val="2"/>
      </rPr>
      <t>.</t>
    </r>
  </si>
  <si>
    <r>
      <rPr>
        <b/>
        <sz val="10"/>
        <color theme="1"/>
        <rFont val="Arial"/>
        <family val="2"/>
      </rPr>
      <t xml:space="preserve">D16,D21,D22+O17: </t>
    </r>
    <r>
      <rPr>
        <sz val="10"/>
        <color theme="1"/>
        <rFont val="Arial"/>
        <family val="2"/>
      </rPr>
      <t>Brindar espacios de dáologo abierto entre el Instituto y los usuarios con el fin de velar por sus necesidades y brindarle prontas soluciones, reducir demoras en los trámites, invertir tiempo y esfuerzo en reforzar la etapa de postservicio.</t>
    </r>
  </si>
  <si>
    <r>
      <t xml:space="preserve">D2,D23+O11: </t>
    </r>
    <r>
      <rPr>
        <sz val="10"/>
        <color theme="1"/>
        <rFont val="Arial"/>
        <family val="2"/>
      </rPr>
      <t>Disponer o rediseñar la estructura pertenenciente al área de jurídica, para la gestión oportuna de trámites y PQRS, para mitigar la acumulación de trámites que generen respuestas fuera de términos,</t>
    </r>
  </si>
  <si>
    <r>
      <rPr>
        <b/>
        <sz val="10"/>
        <color theme="1"/>
        <rFont val="Arial"/>
        <family val="2"/>
      </rPr>
      <t xml:space="preserve">F10+A11:  </t>
    </r>
    <r>
      <rPr>
        <sz val="10"/>
        <color theme="1"/>
        <rFont val="Arial"/>
        <family val="2"/>
      </rPr>
      <t>Fortalecer la implementación control y seguimiento a las politicas en materia de Seguridad Digital.</t>
    </r>
  </si>
  <si>
    <r>
      <rPr>
        <b/>
        <sz val="10"/>
        <color theme="1"/>
        <rFont val="Arial"/>
        <family val="2"/>
      </rPr>
      <t>F16+A4,A8,A9,A10:</t>
    </r>
    <r>
      <rPr>
        <sz val="10"/>
        <color theme="1"/>
        <rFont val="Arial"/>
        <family val="2"/>
      </rPr>
      <t xml:space="preserve"> Realizar seguimiento a acciones que apunten a la contínua evaluación de riesgos, herramientas y rutas de acción y prevención frente a los diversos factores externos que  generen algun impacto adverso al la ejecución eficiente de la misión institucional.</t>
    </r>
  </si>
  <si>
    <r>
      <rPr>
        <b/>
        <sz val="10"/>
        <color theme="1"/>
        <rFont val="Arial"/>
        <family val="2"/>
      </rPr>
      <t>F6,F8,F12+A12:</t>
    </r>
    <r>
      <rPr>
        <sz val="10"/>
        <color theme="1"/>
        <rFont val="Arial"/>
        <family val="2"/>
      </rPr>
      <t xml:space="preserve"> implementar acciones preventivas con el fin de combatir posibles hechos corruptivos con el accionar de mecanismos que faciliten su prevención, seguimiento y control.</t>
    </r>
  </si>
  <si>
    <r>
      <rPr>
        <b/>
        <sz val="10"/>
        <color theme="1"/>
        <rFont val="Arial"/>
        <family val="2"/>
      </rPr>
      <t>F17+A8:</t>
    </r>
    <r>
      <rPr>
        <sz val="10"/>
        <color theme="1"/>
        <rFont val="Arial"/>
        <family val="2"/>
      </rPr>
      <t xml:space="preserve"> Diseñar acciones para el fortalecimiento, avance y contínuo desarrollo e implementación del MIPG.</t>
    </r>
  </si>
  <si>
    <r>
      <rPr>
        <b/>
        <sz val="10"/>
        <color theme="1"/>
        <rFont val="Arial"/>
        <family val="2"/>
      </rPr>
      <t>F1,F18+A16,A17:</t>
    </r>
    <r>
      <rPr>
        <sz val="10"/>
        <color theme="1"/>
        <rFont val="Arial"/>
        <family val="2"/>
      </rPr>
      <t xml:space="preserve">  Realizar una retroalimentación al usuario a la hora de darle respuestas pocos favorables o devolución de documentos/proceso, en el qué indiqué el porqué de esa respuesta y qué se sugiere realizar posteriormente. </t>
    </r>
  </si>
  <si>
    <r>
      <rPr>
        <b/>
        <sz val="10"/>
        <color theme="1"/>
        <rFont val="Arial"/>
        <family val="2"/>
      </rPr>
      <t xml:space="preserve">D5,D8,D11+A7:  </t>
    </r>
    <r>
      <rPr>
        <sz val="10"/>
        <color theme="1"/>
        <rFont val="Arial"/>
        <family val="2"/>
      </rPr>
      <t>Actualizar, integrar y modular el proceso de gestion documental mediante la implementacion de una herramienta de visualizacion, digitalizacion, control y seguimiento.</t>
    </r>
  </si>
  <si>
    <r>
      <rPr>
        <b/>
        <sz val="10"/>
        <color theme="1"/>
        <rFont val="Arial"/>
        <family val="2"/>
      </rPr>
      <t>D1+A1:</t>
    </r>
    <r>
      <rPr>
        <sz val="10"/>
        <color theme="1"/>
        <rFont val="Arial"/>
        <family val="2"/>
      </rPr>
      <t xml:space="preserve"> Velar por un ambiente labora sano, en el que se promueva la comnicación abierta, oportuna y eficaz, el trabajo en equipo colaboración interdisciplinaria.</t>
    </r>
  </si>
  <si>
    <r>
      <rPr>
        <b/>
        <sz val="10"/>
        <color theme="1"/>
        <rFont val="Arial"/>
        <family val="2"/>
      </rPr>
      <t xml:space="preserve">D15+A7: </t>
    </r>
    <r>
      <rPr>
        <sz val="10"/>
        <color theme="1"/>
        <rFont val="Arial"/>
        <family val="2"/>
      </rPr>
      <t>Fortalecer el buen uso del software orfeo con el fin de siminuir la congestión de trámites y  PQRS en la entidad.</t>
    </r>
  </si>
  <si>
    <r>
      <rPr>
        <b/>
        <sz val="10"/>
        <color theme="1"/>
        <rFont val="Arial"/>
        <family val="2"/>
      </rPr>
      <t xml:space="preserve">D11+A2: </t>
    </r>
    <r>
      <rPr>
        <sz val="10"/>
        <color theme="1"/>
        <rFont val="Arial"/>
        <family val="2"/>
      </rPr>
      <t>Realizar seguimientos a las actividades encaminadas a la promocion de seguridad vial en el marco del programa seguridad vial para la gente</t>
    </r>
    <r>
      <rPr>
        <b/>
        <sz val="10"/>
        <color theme="1"/>
        <rFont val="Arial"/>
        <family val="2"/>
      </rPr>
      <t>.</t>
    </r>
  </si>
  <si>
    <r>
      <rPr>
        <b/>
        <sz val="10"/>
        <color theme="1"/>
        <rFont val="Arial"/>
        <family val="2"/>
      </rPr>
      <t>D16,D21+A15:</t>
    </r>
    <r>
      <rPr>
        <sz val="10"/>
        <color theme="1"/>
        <rFont val="Arial"/>
        <family val="2"/>
      </rPr>
      <t xml:space="preserve"> Fomentar el seguimiento y reroalimentación de los trámites solicitados por los usuarios con el fin de aumentar la confiabilidad, imagen y eficiencia de los procesos frente a la atención al cliente.</t>
    </r>
  </si>
  <si>
    <t>Gestión Gerencial</t>
  </si>
  <si>
    <t>Gestión Comercial</t>
  </si>
  <si>
    <t>Planeación</t>
  </si>
  <si>
    <t>Educación y Seguridad Vial</t>
  </si>
  <si>
    <t>Contravenciones</t>
  </si>
  <si>
    <t>Atención al Ciudadano</t>
  </si>
  <si>
    <t>Registro de Trámites</t>
  </si>
  <si>
    <t>Reeducación al Conductor</t>
  </si>
  <si>
    <t>Gestión del Talento Huamano</t>
  </si>
  <si>
    <t>Gestión Financiera</t>
  </si>
  <si>
    <t>Soporte Jurídico</t>
  </si>
  <si>
    <t>Gestión de Recurdo de Infraestructura - TIC</t>
  </si>
  <si>
    <t>Evaluación y Control</t>
  </si>
  <si>
    <t>Gestión Contractual</t>
  </si>
  <si>
    <t>Sensibilizar 10.000 personas con el uso de la bicicleta como medio de transporte</t>
  </si>
  <si>
    <t>Realizar una (1) campaña para promover  el uso de la bicicleta como medio de  transporte sostenible</t>
  </si>
  <si>
    <t>Disminuir a 48  el numero fallecidos por siniestros viales en los municipios de jurisdicción del Instituto de Tránsito del Atlántico</t>
  </si>
  <si>
    <t>Realizar 17000 operativos de regulación y control con promotores viales en los puntos críticos dentro de municipios de jurisdicción del Institutto de Tránsito del Atlántico.</t>
  </si>
  <si>
    <t>Implemenetar una (1) estartegia de educación vial, urbanismo táctico para niños, niñas y adolescentes</t>
  </si>
  <si>
    <t>Implementar tres (3)  estrategias de  prevención y seguridad vial dirigido a motociclistas, ciclistas y conductores</t>
  </si>
  <si>
    <t>Realizar 4110 operativos de control vial con agentes de transito  en los municipios de jurisdiccion del Instituto de Transito del Atlantico</t>
  </si>
  <si>
    <t>Demarcación de 600km de vías secundarias en el departamento</t>
  </si>
  <si>
    <t>Instalación de 2500 señales verticales en los municipios de jurisdicción del Instituto de Tránsito del atlántico,</t>
  </si>
  <si>
    <t>Mantener 15 Cámaras de control de velocidad para la prevención de accidentes en las vias, instaladas en los municipios de jurisdicción del Institutto de Tránsito del atlántico</t>
  </si>
  <si>
    <t>Incrementar a 45,6 el índice de la Política de servicio al ciudadano</t>
  </si>
  <si>
    <t>Implementar una (1) estrategía de gestión comercial y redes sociales</t>
  </si>
  <si>
    <t>Adecuar una (1) sede operativa del Institutto de Tránsito del Atlántico</t>
  </si>
  <si>
    <t>Actualizar el sistema de trámites virtuales del Instituto de Tránsito del Atlántico (4 trámites nuevos)</t>
  </si>
  <si>
    <t>Actualizar un (1) software de gestión docuemtal del Instituto de T´ransito del Atlántico</t>
  </si>
  <si>
    <t>Digitalizar 12000 expedientes del parque automotor del Instituto de Tránsito del Atlántico</t>
  </si>
  <si>
    <t>Implementar una (1) estrategia movil de oferta de servicios en los municipios de jurisdicción del Instituto de Transito del Atlantico</t>
  </si>
  <si>
    <t>F1,F7,F8,F10,F11,F18+O8,O9,O11,O17,O18:  Mantener un progrmama de capacitación para los trabajdores de manera regular, que incluya un enfoque en el manejo de herramientas tecnológicas y espacios de formación por parte de funcionarios con mayor experiencia, para promover la gestión de la información cómo voceros a través de difusión de sus experiencias, vivencias y conocimientos adquiridos en las áreas abordadas, con el fin de fortalecer y enrriquecer conocimientos para el beneficio de la entidad.</t>
  </si>
  <si>
    <t>F3,F4,F6,F13+O1: Fortalcer la gestión del talento humano mediante la implementación y seguimiento de acciones, estímulos y rutas enfocadas en la creación de un ambiente cómodo con el fin de mejorar la productividad de los funcionarios, mitigando el estrés laboral.</t>
  </si>
  <si>
    <t>F10+A11:  Fortalecer la implementación control y seguimiento a las politicas en materia de Seguridad Digital.</t>
  </si>
  <si>
    <t xml:space="preserve">Programa de Transparencia y Ética Pública </t>
  </si>
  <si>
    <t>Seguimientos</t>
  </si>
  <si>
    <r>
      <rPr>
        <b/>
        <sz val="10"/>
        <color theme="0"/>
        <rFont val="Arial"/>
        <family val="2"/>
      </rPr>
      <t xml:space="preserve">Componente 1: Gestión del Riesgo de Corrupción </t>
    </r>
    <r>
      <rPr>
        <b/>
        <sz val="11"/>
        <color theme="0"/>
        <rFont val="Arial"/>
        <family val="2"/>
      </rPr>
      <t xml:space="preserve">- Seguimiento Mapa de Riesgos de Corrupción
</t>
    </r>
  </si>
  <si>
    <t xml:space="preserve">Subcomponentes / Procesos </t>
  </si>
  <si>
    <t xml:space="preserve">Actividades </t>
  </si>
  <si>
    <t>Meta o Producto</t>
  </si>
  <si>
    <t xml:space="preserve">Responsable </t>
  </si>
  <si>
    <t xml:space="preserve">Fecha Programada </t>
  </si>
  <si>
    <t xml:space="preserve">Act.Programas </t>
  </si>
  <si>
    <t>Act.Cumplidas</t>
  </si>
  <si>
    <t xml:space="preserve">% de Avance </t>
  </si>
  <si>
    <t xml:space="preserve">Observación </t>
  </si>
  <si>
    <t xml:space="preserve">Politica de Administración del Riesgo </t>
  </si>
  <si>
    <t>Socializar y difundir la Política de Riesgos de la Entidad</t>
  </si>
  <si>
    <t>Jefe Oficina Asesora de Planeación</t>
  </si>
  <si>
    <t xml:space="preserve">Construcción del Mapa de Riesgos de
Corrupción
</t>
  </si>
  <si>
    <t>Actualizar los riesgos de corrupción de la entidad aplicando la metodología de identificación establecida en la Guía de administración del riesgo del DAFP.</t>
  </si>
  <si>
    <t xml:space="preserve">Jefe Oficina Asesora de Planeación - Líderes o Responsables de Procesos </t>
  </si>
  <si>
    <t xml:space="preserve">Valorar los riesgos de corrupción con sus causas y controles, estableciendo actividades de control eficaces para mitigar el riesgo. </t>
  </si>
  <si>
    <t>Revisar y actualizar la Matriz de Riesgos por procesos</t>
  </si>
  <si>
    <t xml:space="preserve">Consulta y divulgación
</t>
  </si>
  <si>
    <t>Socializar ante el Comité Institucional de Gestión y Desempeño el Programa de Transparencia y Ética Pública, incluyendo el mapa de riesgos de corrupción, para su respectiva aprobación.</t>
  </si>
  <si>
    <t>Programa de Transparencia y Etica Pública. Gestión de Riesgos de Corrupción/Mapa de Riesgos de Corrupción  aprobado por el Comite de Gestión y Desempeño Instiucional de la SED</t>
  </si>
  <si>
    <t xml:space="preserve">Publicar en la Pagina Web de la Entidad el Mapa de Riesgo de corrupción </t>
  </si>
  <si>
    <t>Un (1) Mapa de Riesgos de Corrupción definitivo publicado</t>
  </si>
  <si>
    <t xml:space="preserve">Divulgar   por diferentes medios el Programa de Transparencia y Etica Pública -PTEP a sus grupos de valor y a la ciudadanía. </t>
  </si>
  <si>
    <t>Se realizara minimo 1 divulgación por cada versión del PTEP, utilizando diferentes medios de comunicación  como (web, intranet, correo electrónico o comunicaciones) para divulgar el PTEP</t>
  </si>
  <si>
    <t>Monitoreo y Revisión</t>
  </si>
  <si>
    <t xml:space="preserve">Realizar monitoreo a los controles y actividades establecidas para cada riesgo de corrupción, según la matriz de Riesgos de la entidad. </t>
  </si>
  <si>
    <t>30/04/2025
31/08/2025
31/12/2025</t>
  </si>
  <si>
    <t xml:space="preserve">Seguimiento
</t>
  </si>
  <si>
    <t xml:space="preserve">Realizar auditoria interna para verificar y evaluar el cumplimiento de las acciones establecida del PTEP, incluyendo la Evaluación a la Gestión de Riesgo de Corrupción. </t>
  </si>
  <si>
    <t>Jefe Oficina de Control Interno</t>
  </si>
  <si>
    <t>Programa de Transparencia y Ética Pública</t>
  </si>
  <si>
    <t xml:space="preserve">Componente 1: Gestión del Riesgo de Corrupción - Canales de Denuncia
</t>
  </si>
  <si>
    <t>Acción Estratégica Canales de Denuncia</t>
  </si>
  <si>
    <t>Subdirector Administrativo y financiero</t>
  </si>
  <si>
    <t>01/02/2025 al 31/12/2025</t>
  </si>
  <si>
    <t>Desarrollar campañas dirigidas a la ciudadanía para dar a conocer los mecanismos con los que cuenta la Entidad para realizar denuncias.</t>
  </si>
  <si>
    <t xml:space="preserve">Realizar seguimiento a la accesibilidad de los canales de atención habilitados y dispuestos por parte de la entidad para la ciudadanía </t>
  </si>
  <si>
    <t>Oficina Asesora de Planeación - Profesional Universitario Oficina de Sistemas</t>
  </si>
  <si>
    <t>31/07/2025 - 31/12/2025</t>
  </si>
  <si>
    <t>1. Seguimiento</t>
  </si>
  <si>
    <t>2. Seguimiento</t>
  </si>
  <si>
    <t>3. Seguimiento</t>
  </si>
  <si>
    <t xml:space="preserve">COMPONENTE 1. ADMINISTRACION DE RIESGOS / 1.3 MEDIDAS DE DEBIDA DILIGENCIA Y PREVENCIÓN DE LAVADO DE ACTIVOS
</t>
  </si>
  <si>
    <t xml:space="preserve">Identificacion de los  riesgos que presenta la entidad </t>
  </si>
  <si>
    <t>Socializar la Cultura en prevención del lavado de activos y financiación del Terrorismo y FP dentro deL Instituto de Transito del Atlántico con la Debida diligencia.</t>
  </si>
  <si>
    <t>Jefe Oficina Asesora de Planeación - Scretario General</t>
  </si>
  <si>
    <t>Determinar a la persona que se encarga de gestionar el Sistema de Administración de Riesgo de Lavado de Activos y Financiación del Terrorismo (SARLAFT)</t>
  </si>
  <si>
    <t>Comité Directivo - Comité Institucional de Gestión y Desempeño</t>
  </si>
  <si>
    <t xml:space="preserve">Construcción del plan de trabajo para adaptar  y/o desarrollar la debida diligencia
</t>
  </si>
  <si>
    <t xml:space="preserve">Realizar un plan de implementación para  la prevención, gestión y administración de riesgos de lavado de activos, financiación del terrorismo y proliferación de armas incluidos los reportes de operaciones sospechosas a la Unidad de Información y Análisis Financiero de Colombia-UIAF, consultas en las listas restrictivas a las personas juridicas, debida diligencia y otras medidas específicas que defina el Gobierno Nacional dentro del año siguiente a la expedición de la Ley 2195 de 2022 </t>
  </si>
  <si>
    <t xml:space="preserve">Herramientas de Bases abiertas para consulta al interior del Instituto de Transito del Atlántico. </t>
  </si>
  <si>
    <t xml:space="preserve">Jefe Oficina Asesora de Planeación - </t>
  </si>
  <si>
    <t>Gestión de la debida diligencia</t>
  </si>
  <si>
    <t>1 Seguimientos</t>
  </si>
  <si>
    <t>2 Seguimientos</t>
  </si>
  <si>
    <t>3 Seguimientos</t>
  </si>
  <si>
    <t xml:space="preserve">COMPONENTE  2. REDES  Y ARTICULACION / 2.1. Acción estratégica Redes Internas / 2.2 Acción estratégica Redes Externas
</t>
  </si>
  <si>
    <t>Acción estratégica Redes Internas</t>
  </si>
  <si>
    <t>Identificar las redes internas - Equipos de gestion y desempeño institucional relacionados con los contenidos del Programa de Transparencia y Etica Pública</t>
  </si>
  <si>
    <t>Lideres de componentes y acciones estratégicas del Programa de Transparencia y Etica Pública</t>
  </si>
  <si>
    <t>Acción estratégica Redes Externas</t>
  </si>
  <si>
    <t xml:space="preserve">Identificar las redes externas - Inventario Unico de Instancias de reporte del Transito del Atlántico. </t>
  </si>
  <si>
    <t>COMPONENTE 3. MODELO ESTADO ABIERTO / 3.1 ACCESO A LA INFORMACION PÚBLICA, TRANSPARENCIA Y USO DE DATOS ABIERTOS</t>
  </si>
  <si>
    <t xml:space="preserve">Lineamientos de Transparencia Activa
 </t>
  </si>
  <si>
    <t>Revisar y actualizar permanentemente la información en el portal web de la Entidad, según corresponda a cada área, de acuerdo con lo estipulado en la Ley 1712 de 2014, la resolución reglamentaria 1519 de 2020 y las recomendaciones de la Oficina de Control Interno.</t>
  </si>
  <si>
    <t>Oficina Asesora de Planeación</t>
  </si>
  <si>
    <t>30/06/2025 - 31/12/2025</t>
  </si>
  <si>
    <t>Revisar, actualizar y publicar permanentemente la información en el Menú Transparencia y Acceso a la Información, según corresponda a las funciones de cada área y teniendo en cuenta lo estipulado en la Ley 1712 de 2014, la resolución reglamentaria 1519 de 2020 y  hacer las actualizaciones necesarias para el cumplimiento de los criterios de accesibilidad de la resolución 1519 de 2020 de la Función Pública y las recomendaciones de la Oficina de Control Interno.</t>
  </si>
  <si>
    <t>Elaboración los Instrumentos de Gestión de la Información.</t>
  </si>
  <si>
    <t xml:space="preserve">Continuar con el proceso de actualización del Registro o Inventario de Activos de Información en el Menú de “Transparencia y Acceso a la Información Pública” </t>
  </si>
  <si>
    <t>Profesional Universitario oficina de sistemas</t>
  </si>
  <si>
    <t xml:space="preserve">Mantener actualizado el Esquema de Publicación de Información en el Menú de “Transparencia y Acceso a la Información Pública” </t>
  </si>
  <si>
    <t>Líderes de Procesos - Profesional Universitario Oficina de Sistemas</t>
  </si>
  <si>
    <t>Criterio Diferencial de Accesibilidad</t>
  </si>
  <si>
    <t>Generar contenidos con características de accesibilidad para la población con alguna discapacidad auditiva y/o visual.</t>
  </si>
  <si>
    <t>31/03/2025 - 31/12/2025</t>
  </si>
  <si>
    <t xml:space="preserve">Monitoreo del Acceso a la Información Pública
</t>
  </si>
  <si>
    <t>Líder del Proceso - Profesional Universitario Oficina de Sistemas</t>
  </si>
  <si>
    <t xml:space="preserve">Monitorear y socializar el cumplimiento y resultado de la matriz ITA (Índice de Transparencia Activa) de la Procuraduría General de la Nación, de acuerdo con la Ley de Transparencia y acceso a la información. </t>
  </si>
  <si>
    <t>Apertura de datos para los ciudadanos y grupos de interés</t>
  </si>
  <si>
    <t>Actualizar información y publicar nuevos datos abiertos que generen valor a la gestión, información de tramites en los servicos y el desempeño institucional del Transito del Atlántico en la página web institucional</t>
  </si>
  <si>
    <t>Apertura de Información Presupuestal, Institucional y de Resultados</t>
  </si>
  <si>
    <t>Generar y/o  publicar productos comunicativos relacionados a los resultados de la ejecución financiera de la entidad. ( informe de jecución presupuestal)</t>
  </si>
  <si>
    <t>Subdirector administrativo y financiero - Profesional Universitario Oficina de Sistemas</t>
  </si>
  <si>
    <t>COMPONENTE 3. MODELO ESTADO ABIERTO / 3.2 PARTICIPACION CIUDADANA Y RENDICION DE CUENTAS</t>
  </si>
  <si>
    <t xml:space="preserve"> Información de calidad y en lenguaje comprensible
 </t>
  </si>
  <si>
    <t>Consolidad y divulgar información de la gestión institucional a los grupos de interés (externos e internos), mediante los canales y herramientas de comunicación disponibles.</t>
  </si>
  <si>
    <t xml:space="preserve">Mantener actualizada la sección de noticias del portal web del ITA. </t>
  </si>
  <si>
    <t>01/02/2025 - 31/12/2025</t>
  </si>
  <si>
    <t xml:space="preserve">Utilizar las redes sociales para dar a conocer la gestión realizada por el ITA. </t>
  </si>
  <si>
    <t xml:space="preserve">Subdirección de seguridad vial </t>
  </si>
  <si>
    <t xml:space="preserve">Diálogo de doble vía con la ciudadanía y sus organizaciones
</t>
  </si>
  <si>
    <t xml:space="preserve">Realizar  Reunión Pública Preparatoria para la Audiencia de Rendición de Cuentas con los diferentes usuarios de la entidad </t>
  </si>
  <si>
    <t xml:space="preserve">Director </t>
  </si>
  <si>
    <t>Realizar acciones de divulgación y promoción de la Rendición de Cuentas de la Entidad a traves de medios de comunicación masivos</t>
  </si>
  <si>
    <t xml:space="preserve">Realizar  Audiencia Pública  para interactuar con los  ciudadanos e informar la Gestión Institucional desarrollada por medio presencial y/o virtual </t>
  </si>
  <si>
    <t>Elaborar y publicar el Informe de Gestión y Rendición de Cuentas de la entidad de la vigencia anterior.</t>
  </si>
  <si>
    <t>COMPONENTE 3. MODELO ESTADO ABIERTO / 3.3 INTEGRIDAD PUBLICA</t>
  </si>
  <si>
    <t xml:space="preserve">Programas Gestión de Integridad </t>
  </si>
  <si>
    <t xml:space="preserve">Garantizar la divulgación del Código de integridad y líneas de denuncia en los diferentes medios de comunicación interna </t>
  </si>
  <si>
    <t>Subdirección Administrativa y financiera - Profesional de Talento Humano</t>
  </si>
  <si>
    <t>Promoción de la integridad en los grupos de interés</t>
  </si>
  <si>
    <t>Garantizar la inclusión del Código de integridad del ITA dentro de los procesos de Inducción y Reinducción programados para la vigencia</t>
  </si>
  <si>
    <t>Secretaria General - Proceso Talento Humano</t>
  </si>
  <si>
    <t>Garantizar la divulgación de Código de integridad mediante diferentes estrategias, en todos los niveles entidad.</t>
  </si>
  <si>
    <t xml:space="preserve"> Gestión preventiva de 
conflicto de interés</t>
  </si>
  <si>
    <t xml:space="preserve">Elaborar la política  de conflicto de intereses del ITA. </t>
  </si>
  <si>
    <t>Medición de la apropiación de la Cultura Íntegra en ITA.</t>
  </si>
  <si>
    <t>Realizar seguimiento al nivel de apropiación del Código de Integridad,  la gestión preventiva de los conflictos de interés y actividades asociadas al proceso de divulgación,   en los servidores públicos del ITA.</t>
  </si>
  <si>
    <t xml:space="preserve">Participación en las estrategias nacionales de Integridad
</t>
  </si>
  <si>
    <t>Garantizar la divulgación de invitaciones y de actividades de capacitación propuestas por las entidades competentes como la Secretaría de Transparencia de la presidencia de la República,  y servidores y funcionarios del ITA a quien se dirigen.</t>
  </si>
  <si>
    <t>1 Seguimiento</t>
  </si>
  <si>
    <t>2 Seguimiento</t>
  </si>
  <si>
    <t>3 Seguimiento</t>
  </si>
  <si>
    <t xml:space="preserve">COMPONENTE 4.INICIATIVAS ADICIONALES / 4.1 MEJORA EN LA ATENCIÓN Y SERVICIO A LA CIUDADANÍA
</t>
  </si>
  <si>
    <t>Relacionamiento con el Ciudadano</t>
  </si>
  <si>
    <t xml:space="preserve">Realizar una campaña y/o estrategia de comunicación para el público interno y externo, en los temas de carta de Trato Digno a los usuarios y  promoción el uso de los canales de atención para la ciudadanía.  </t>
  </si>
  <si>
    <t>80131502</t>
  </si>
  <si>
    <t>Arrendamiento de instalaciones comerciales o industriales</t>
  </si>
  <si>
    <t>1</t>
  </si>
  <si>
    <t>700</t>
  </si>
  <si>
    <t>CCE-16</t>
  </si>
  <si>
    <t>Contratos</t>
  </si>
  <si>
    <t>CO-ATL-08001</t>
  </si>
  <si>
    <t>JAIRO HERNANDEZ</t>
  </si>
  <si>
    <t>3713000</t>
  </si>
  <si>
    <t>jhernandez@transitodelatlantico.gov.co</t>
  </si>
  <si>
    <t>80111607</t>
  </si>
  <si>
    <t>PRESTACIÓN DE SERVICIOS PROFESIONALES Y DE APOYO A LA GESTION EN LA OFICINA DE CONTRATACIÓN DEL INSTITUTO DE TRANSITO DEL ATLÁNTICO, PARA BRINDAR ACOMPAÑAMIENTO EN DICHA DEPENDENCIA</t>
  </si>
  <si>
    <t>11</t>
  </si>
  <si>
    <t>CYNTHIA MERCADO</t>
  </si>
  <si>
    <t>PRESTACIÓN DE APOYO A LA GESTIÓN A LA OFICINA DE CONTRATACIÓN DEL INSTITUTO DE TRANSITO DEL ATLÁNTICO</t>
  </si>
  <si>
    <t>80111600</t>
  </si>
  <si>
    <t>PRESTACIÓN DE SERVICIOS PROFESIONALES A LA OFICINA ASESORA DE PLANEACIÓN MEDIANTE EL SEGUIMIENTO A LOS PLANES DE ACCIÓN, MANTENIMIENTO AL SISTEMA DE GESTIÓN DE CALIDAD ISO 9001:2015, SEGUIMIENTO AL PLAN DE DESARROLLO Y AL MODELO INTEGRADO DE PLANEACIÓN Y GESTIÓN DE LA ENTIDAD.</t>
  </si>
  <si>
    <t>ALIX ARRIETA ACOSTA</t>
  </si>
  <si>
    <t>PRESTACIÓN DE SERVICIOS PROFESIONALES AL AREA DE SISTEMAS DEL INSTITUTO DE TRÁNSITO DEL ATLANTICO PARA LA SOLUCIÓN DE REQUERIMIENTOS TECNOLÓGICOS EN LAS SEDES DE BARRANQUILLA Y BARANOA</t>
  </si>
  <si>
    <t>PRESTACION DE SERVICIOS PROFESIONALES A LA OFICINA ASESORA DE PLANEACION PARA EL APOYO EN EL DIAGNOSTICO, DISENO, IMPLEMENTACION Y MEDICION DEL MODELO INTEGRADO DE PLANEACION Y GESTION MIPG.</t>
  </si>
  <si>
    <t>PRESTACION DE SERVICIOS PROFESIONALES A LA OFICINA ASESORA DE PLANEACION EN LA ACTUALIZACIÓN E IMPLEMENTACIÓN DEL MODELO ESTÁNDAR DE CONTROL INTERNO – MECI Y EL SISTEMA ÚNICO DE INFORMACIÓN DE TRAMITES - SUIT, TENIENDO EN CUENTA SU ARTICULACIÓN CON EL MODELO INTEGRADO DE PLANEACIÓN Y GESTIÓN – MIPG</t>
  </si>
  <si>
    <t>PRESTACIÓN DE SERVICIOS PROFESIONALES A LA OFICINA ASESORA DE PLANEACIÓN PARA EL DIAGNÓSTICO, DISEÑO, IMPLEMENTACIÓN Y MEDICIÓN DEL MODELO INTEGRADO DE PLANEACIÓN Y GESTIÓN MIPG Y LA ORGANIZACIÓN DEL BANCO DE PLANES, PROGRAMAS Y PROYECTOS DEL INSTITUTO DE TRÁNSITO DEL ATLÁNTICO.</t>
  </si>
  <si>
    <t>PRESTACIÓN DE SERVICIOS PROFESIONALES A LA OFICINA ASESORA DE PLANEACIÓN EN LA IMPLEMENTACIÓN, DIAGNOSTICO, EVALUACIÓN Y DESARROLLO DE AUDITORIAS PARA EL PROCESO DE CERTIFICACION ISO 9001:2015</t>
  </si>
  <si>
    <t>80111604</t>
  </si>
  <si>
    <t>PRESTACIÓN DE SERVICIOS DE APOYO A LA GESTIÓN DE LA OFICINA ASESORA DE PLANEACIÓN EN EL DISEÑO, FORMULACIÓN Y GESTIÓN DE PROYECTOS.</t>
  </si>
  <si>
    <t>PRESTACIÓN DE SERVICIOS DE APOYO A LA GESTION EN LA OFICINA ASESORA DE PLANEACIÓN BRINDANDO ACOMPAÑAMIENTO EN LA IDENTIFICACIÓN E IMPLEMENTACIÓN DE MEJORAS A LA INFRAESTRUCTURA TECNOLÓGICA DE LA ENTIDAD.</t>
  </si>
  <si>
    <t>CONTRATAR AUDITORIA EXTERNA DEL SISTEMA DE GESTION DE CALIDAD BAJO LA NORMA ISO 9001.2015, POR PARTE DEL ENTE CERTIFICADOR</t>
  </si>
  <si>
    <t>25172600; 55121700; 82121500; 43212100</t>
  </si>
  <si>
    <t>ELABORACIÓN Y SUMINISTRO DE PLACAS PARA VEHÍCULOS QUE POR MATRICULA INICIAL O POR REPOSICIÓN, DUPLICADOS, RADICADOS DE CUENTA Y CAMBIOS DE PLACAS SEAN REQUERIDAS POR EL INSTITUTO DE TRÁNSITO DEL ATLÁNTICO Y LA PRESTACIÓN DE SERVICIOS DE IMPRESIÓN DE LICENCIAS DE TRÁNSITO, LICENCIAS DE CONDUCCIÓN, TARJETAS DE REGISTRO INCLUIDO LOS INSUMOS NECESARIOS Y RECURSOS PARA LA CORRECTA IMPRESIÓN Y FUNCIONAMIENTO DE LAS MISMAS E IMPRESIÓN MASIVA DE DOCUMENTOS</t>
  </si>
  <si>
    <t>CCE-06</t>
  </si>
  <si>
    <t>Prestación de servicios de apoyo a la gestión de la su dirección administrativa y financiera mediante la ejecución de actividades comerciales y atención a los usuarios de la entidad, visitas a concesionarios, escuelas de conducción y captación de clientes en general</t>
  </si>
  <si>
    <t>2</t>
  </si>
  <si>
    <t>10</t>
  </si>
  <si>
    <t xml:space="preserve">PRESTACION DE SERVICIOS DE APOYO A LA GESTION DE LA SUBDIRECCION ADMINISTRATIVA Y FINANCIERA EN LAS ACTIVIDADES RELACIONADAS CON LA GESTION DOCUMENTAL, ARCHIVO Y CORRESPONDENCIA </t>
  </si>
  <si>
    <t>jhernandez@transtitodelatlantico.gov.co</t>
  </si>
  <si>
    <t>80111605</t>
  </si>
  <si>
    <t>PRESTACION DE SERVICIOS PROFESIONALES A LA SUBDIRECCION ADMINISTRATIVA Y FINANCIERA DEL ITA, PARA FORTALECER EL PROCESO DE CONTABILIDAD Y TESORERIA DE LA ENTIDAD</t>
  </si>
  <si>
    <t xml:space="preserve">PRESTACION DE SERVICIOS DE APOYO A LA GESTION DE LA SUBDIRECCION ADMINISTRATIVA Y FINANCIERA DEL ITA, PARA FORTALECER LOS NIVELES DE SERVICIO MEDIANTE LA EJECUCION DE ACCIONES ENCAMINADAS A LA SATISFACCION DEL USUARIO </t>
  </si>
  <si>
    <t>PRESTACIÓN DE SERVICIOS PROFESIONALES PARA BRINDAR ACOMPAÑAMIENTO A LA SUBDIRECCIÓN ADMINISTRATIVA Y FINANCIERA MEDIANTE LA EJECUCION DE ACTIVIDADES DE SERVICIO AL CLIENTE, ARCHIVO, CORRESPONDENCIA, EL SEGUIMIENTO Y CONTROL DE LAS PETICIONES, QUEJAS Y RECLAMOS, Y LAS DEMAS ACTIVIDADES QUE LE SEAN ASIGNADAS.</t>
  </si>
  <si>
    <t>43231503</t>
  </si>
  <si>
    <t>PRESTACIÓN DE SERVICIOS DIGITALES CONEXOS A LA PLATAFORMA DE TRÁMITES DEL INSTITUTO DE TRÁNSITO DEL ATLÁNTICO</t>
  </si>
  <si>
    <t>ADQUISICION DE LAS POLIZAS DE SEGUROS TODO RIESGO DAÑOS MATERIALES, RESPONSABILIDAD CIVIL DE SERVIDORES PUBLICOS, RESPONSABILIDAD CIVIL EXTRACONTRACTUAL, INFIDELIDAD DE RIESGOS FINANCIEROS, MANEJO GLOBAL Y AUTOMOVILES COLECTIVAS, REQUERIDAS PARA LA ADECUADA PROTECCION DE LOS BIENES E INTERESES PATRIMONIALES DEL INSTITUTO DE TRANSITO DEL ATLANTICO.</t>
  </si>
  <si>
    <t>72102103</t>
  </si>
  <si>
    <t>SERVICIO DE CONTROL DE PLAGAS Y DESCONTAMINACION PARA LAS SEDES DE LA ENTIDAD.</t>
  </si>
  <si>
    <t>CCE-10</t>
  </si>
  <si>
    <t>42203704</t>
  </si>
  <si>
    <t>ADQUISICION DE TONERES  PARA LAS SEDES DEL TRANSITO DEL ATLANTICO.</t>
  </si>
  <si>
    <t>CCE-99</t>
  </si>
  <si>
    <t>92101501</t>
  </si>
  <si>
    <t>CONTRATAR EL SERVICIO DE VIGILANCIA Y SEGURIDAD PRIVADA PARA LAS SEDES DEL INSTITUTO DE TRANSITO DEL ATLANTICO.</t>
  </si>
  <si>
    <t>76111500</t>
  </si>
  <si>
    <t>SERVICIOS GENERALES Y DE ASEO PARA LAS SEDES DEL INSTITUTO DE TRANSITO DEL ATLANTICO</t>
  </si>
  <si>
    <t>14111500</t>
  </si>
  <si>
    <t>SUMINISTRO DE ELEMENTOS PAPELERÍA Y ÚTILES DE OFICINA PARA LAS DISTINTAS SEDES DEL INSTITUTO DE TRÁNSITO DEL ATLÁNTICO.</t>
  </si>
  <si>
    <t>5</t>
  </si>
  <si>
    <t>CCE-07</t>
  </si>
  <si>
    <t>SUMINISTRO DE ELEMENTOS DE ASEO, LIMPIEZA Y CAFETERÍA PARA LAS DISTINTAS SEDES DEL INSTITUTO DE TRÁNSITO DEL ATLÁNTICO.</t>
  </si>
  <si>
    <t>72151200</t>
  </si>
  <si>
    <t>SERVICIO DE MANTENIMIENTO PREVENTIVO Y CORRECTIVO DE LAS PLANTAS ELECTRICAS DEL INSTITUTO DE TRANSITO DEL ATLANTICO</t>
  </si>
  <si>
    <t>SERVICIO DE MANTENIMIENTO PREVENTIVO Y CORRECTIVO DE LOS AIRES ACONDICIONADOS DEL INSTITUTO DE TRANSITO DEL ATLANTICO</t>
  </si>
  <si>
    <t>78102200</t>
  </si>
  <si>
    <t>SERVICIO DE MENSAJERÍA LOCAL, REGIONAL Y NACIONAL DE LOS DOCUMENTOS (NOTIFICACIONES, COMPARENDOS, TRASLADOS DE CUENTA Y CORRESPONDENCIA EN GENERAL) QUE NECESITEN SER ENVIADOS POR EL INSTITUTO DE TRÁNSITO DEL ATLÁNTICO.</t>
  </si>
  <si>
    <t>PRESTACION DE SERVICIOS DE APOYO A LA GESTION DE LA SUBDIRECCION ADMINISTRATIVA Y FINANCIERA MEDIANTE LA EJECUCION DE ACTIVIDADES DE INFORMACION Y ATENCION A LOS USUARIOS DE LA ENTIDAD.</t>
  </si>
  <si>
    <t>43231513</t>
  </si>
  <si>
    <t>SERVICIO DE ACTUALIZACIÓN REMOTA DEL SISTEMA SIIAFE, EN EL MODULO DE LIQUIDACIÓN DE NOMINA ELECTRONICA Y ASISTENCIA TÉCNICA PARA LA INTEGRACIÓN DEL WEB SERVICE DE TRAMITES CON SIIAFE</t>
  </si>
  <si>
    <t xml:space="preserve">PRESTACION DE SERVICIOS DE APOYO A LA GESTION DE LA SUBDIRECCION ADMINISTRATIVA Y FINANCIERA REALIZANDO ACTIVIDADES DE INFORMACION Y ATENCION A LOS USUARIOS DE LA ENTIDAD </t>
  </si>
  <si>
    <t>PRESTACION DE SERVICIOS DE APOYO A LA GESTION DE LA SUBDIRECCION ADMINISTRATIVA Y FINANCIERA EN LOS MANTENIMEINTOS GENERALES DE LAS SEDES DEL INSTITUTO DE TRANSITO DEL ATLANTICO.</t>
  </si>
  <si>
    <t xml:space="preserve">PRESTACION DE SERVICIOS DE APOYO A LA GESTION EN LOS PROCESOS ADMINISTRATIVOS DE LA SUBDIRECCION ADMINISTRATIVA Y FINANCIERA DEL INSTITUTO DE TRANSITO DEL ATLANTICO. </t>
  </si>
  <si>
    <t>6</t>
  </si>
  <si>
    <t xml:space="preserve">PRESTACION DE SERVICIOS DE APOYO A LA GESTION EN LOS PROCESOS FINANCIEROS DE LA SUBDIRECCION ADMINISTRATIVA Y FINANCIERA DEL INSTITUTO DE TRANSITO DEL ATLANTICO. </t>
  </si>
  <si>
    <t>46191601</t>
  </si>
  <si>
    <t>COMPRA, RECARGA Y MANTENIMIENTO DE EXTINTORES Y ELEMENTOS DE PRIMEROS AUXILIOS PARA LAS DISTINTAS SEDES DEL INSTITUTO DE TRANSITO DEL ATLANTICO.</t>
  </si>
  <si>
    <t>72101500</t>
  </si>
  <si>
    <t>ADECUACIONES Y MANTENIMIENTO LOCATIVO DE LAS DISTINTAS SEDES DEL INSTITUTO DE TRANSITO DEL ATLANTICO</t>
  </si>
  <si>
    <t>CCE-02</t>
  </si>
  <si>
    <t>72153600</t>
  </si>
  <si>
    <t>SUMINISTRO DE MOBILIARIO Y EQUIPOS DE OFICINA PARA LAS DISTINTAS SEDES DEL INSTITUTO DE TRANSITO DEL ATLANTICO.</t>
  </si>
  <si>
    <t>40101701</t>
  </si>
  <si>
    <t>COMPRA DE AIRES ACONDICIONADOS PARA LA SEDE CENTRAL DEL INSTITUTO DE TRANSITO DEL ATLANTICO.</t>
  </si>
  <si>
    <t>COMPRA DE TORNOS DE ENTRADA Y SALIDA DE USUARIOS PARA LAS DISTINTAS SEDES DEL INSTITUTO DE TRANSITO DEL ATLANTICO.</t>
  </si>
  <si>
    <t>85122201</t>
  </si>
  <si>
    <t>PRESTACIÓN DE SERVICIOS DE APOYO A LA GESTION   EN LA PRACTICA DE EXAMENES MEDICOS PERIODICOS / INGRESO Y/O RETIRO, A LOS SERVIDORES DEL INSTITUTO TRANSITO DEL ATLANTICO</t>
  </si>
  <si>
    <t>CO-ATL-08003</t>
  </si>
  <si>
    <t>YUSEFFY LOCARNO</t>
  </si>
  <si>
    <t>93141506</t>
  </si>
  <si>
    <t>PRESTACIÓN DE SERVICIOS DE APOYO A LA GESTION   EN LA EJECUCION DE LAS DISTINTAS ACTIVIDADEDES DE BENIESTAR SOCIAL DEL INSTITUTO TRANSITO DEL ATLANTICO</t>
  </si>
  <si>
    <t>CO-ATL-08004</t>
  </si>
  <si>
    <t>PRESTACION DE SERVICIOS PROFESIONALES PARA EL DESARROLLO DE LAS ACTIVIDADES QUE PERMITAN LA APROPIACION DEL CODIGO DE INTEGRIDAD Y SEGUIMIENTO A LA POLITICA DE TALENTO HUMANO DEL ITA.</t>
  </si>
  <si>
    <t>CO-ATL-08005</t>
  </si>
  <si>
    <t>80111601</t>
  </si>
  <si>
    <t>PRESTACION DE SERVICIOS DE APOYO A LA GESTION DE TALENTO HUMANO MEDIANTE PROCESOS PROPIOS DE DICHA DEPENDENCIA Y ACTUALIZACION DEL PROGRAMA PASIVO COL</t>
  </si>
  <si>
    <t>CO-ATL-08006</t>
  </si>
  <si>
    <t>80111622</t>
  </si>
  <si>
    <t>PRESTACIÓN DE SERVICIOS DE APOYO A LA GESTIÓN AL AREA DE TALENTO HUMANO DEL INSTITUTO DE TRÁNSITO DEL ATLÁNTICO, MEDIANTE EL MANTENIMIENTO DEL SISTEMA DE GESTIÓN DE SEGURIDAD Y SALUD EN EL TRABAJO, FORTALECIENDO EL BIENESTAR DEL TRABAJADOR MEDIANTE LAS ACCIONES PARA MEJORAR LAS CONDICIONES DE SALUD Y DE TRABAJO</t>
  </si>
  <si>
    <t>CO-ATL-08007</t>
  </si>
  <si>
    <t>86101705</t>
  </si>
  <si>
    <t>PRESTACION DE SERVICIOS PROFESIONALES PARA LAS ACTIVIDADES QUE SE DERIVAN DEL PLAN INSTITUCIONAL DE CAPACITACION DEL ITA.</t>
  </si>
  <si>
    <t>CO-ATL-08008</t>
  </si>
  <si>
    <t xml:space="preserve">PRESTACION DE SERVICIOS DE APOYO A LA GESTION DOCUMENTAL MEDIANTE LA EJECUCION DE ACTIVIDADES DE ARCHIVO DE LAS HOJAS DE VIDA DE VEHICULOS BAJO CUSTODIA DEL INSTITUTO DE TRANSITO DEL ATLANTICO </t>
  </si>
  <si>
    <t>ELIANA PEREIRA</t>
  </si>
  <si>
    <t xml:space="preserve">PRESTACION DE SERVICIOS DE APOYO A LA GESTION DOCUMENTAL DE LA ENTIDAD MEDIANTE LA EJECUCION DE ACTIVIDADES DE ARCHIVO DE LOS SOPORTES DE TRAMITES, Y LAS HOJAS DE VIDA DEL PARQUE AUTOMOTOR. </t>
  </si>
  <si>
    <t xml:space="preserve">PRESTACION DE SERVICIOS DE APOYO A LA GESTION DOCUMENTAL DE LA ENTIDAD REALIZANDO ACTIVIDADES DE ARCHIVO Y ORGANIZACION DE DOCUMENTOS CON EL FIN DE FORTALECER LA PRESTACION DEL SERVICIO A LOS USUARIOS </t>
  </si>
  <si>
    <t>PRESTACIÓN DE SERVICIOS DE APOYO A LA GESTIÓN DOCUMENTAL MEDIANTE LA EJECUCIÓN DE ACTIVIDADES DE ARCHIVO DE LAS HOJAS DE VIDA DE VEHICULOS BAJO CUSTODIA DEL INSTITUTO DE TRÁNSITO DEL ATLÁNTICO</t>
  </si>
  <si>
    <t xml:space="preserve">PRESTACION DE SERVICIOS DE APOYO A LA GESTION DE LA SUBDIRECCION ADMINISTRATIVA Y FINANCIERA MEDIANTE LA EJECUCION DE ACTIVIDADES DE ARCHIVO Y GESTION DOCUMENTAL </t>
  </si>
  <si>
    <t xml:space="preserve">PRESTACION DE SERVICIOS DE APOYO A LA GESTION DE LA SUBDIRECCION ADMINISTRATIVA Y FINANCIERA EN LAS ACTIVIDADES RELACIONADAS CON LA GESTION DOCUMENTAL, ARCHIVO, ATENCION E INFORMACION GENERAL AL USUARIO </t>
  </si>
  <si>
    <t>PRESTACION DE SERVICIOS DE APOYO A LA GESTION DOCUMENTAL MEDIANTE LA EJECUCION DE ACTIVIDADES DE ARCHIVO DE LAS HOJAS DE VIDA DE VEHICULOS BAJO CUSTODIA DEL INSTITUTO DE TRANSITO DEL ATLANTICO</t>
  </si>
  <si>
    <t>PRESTACIÓN DE SERVICIOS PROFESIONALES EN LA OFICINA DE CONTROL INTERNO, MEDIANTE LA RECOPILACIÓN, ORGANIZACIÓN Y CONSOLIDACIÓN DE INFORMACIÓN PARA LA GENERACIÓN DE LOS DISTINTOS INFORMES DE AUDITORÍAS Y SEGUIMIENTOS DE LEY INHERENTES A TODOS LOS PROCESOS DE LA ENTIDAD, CON OCASIÓN AL CUMPLIMIENTO DEL PLAN ANUAL DE AUDITORÍAS PARA LA VIGENCIA 2025.</t>
  </si>
  <si>
    <t>YENERIS MOLINA MOLINA</t>
  </si>
  <si>
    <t>PRESTACIÓN DE SERVICIOS DE APOYO A LA GESTIÓN AL TRÁNSITO DEL ATLÁNTICO EN LOS PLANES DE CONTROL OPERATIVOS SUBDIRECCION DE SEGURIDAD VIAL, DESARROLLADOS POR LA ENTIDAD, QUE GARANTICEN EL CUMPLIMIENTO DE LAS NORMAS DE TRÁNSITO POR PARTE DE LOS ACTORES VIALES</t>
  </si>
  <si>
    <t>WILLIAM NOGUERA</t>
  </si>
  <si>
    <t>3002858734</t>
  </si>
  <si>
    <t>PRESTACIÓN DE SERVICIOS PROFESIONALES DE COMUNICADOR SOCIAL QUE BRINDE ACOMPAÑAMIENTO A LA SUBDIRECCION DE SEGURIDAD VIAL EN LA TOMA DE INFORMACION EN CAMPO DE LAS CAMPAÑAS DE EDUCACION Y SEGURIDAD VIAL PARA SU CORRESPONDIENTE TRATAMIENTO Y POSTERIOR PUBLICACION EN LINEA</t>
  </si>
  <si>
    <t>PRESTACIÓN DE SERVICIOS PROFESIONALES DE COMUNICADOR SOCIAL A LA SUBDIRECCION DE SEGURIDAD VIAL PARA BRINDAR ASESORIA EN EL MANEJO DE PRENSA Y COMUNICACIÓN EXTERNA  EN LO RELACIONADO CON LAS CAMPANAS DE EDUCACIÓN Y SEGURIDAD VIAL ADELANTADOS  POR LA ENTIDAD.</t>
  </si>
  <si>
    <t>PRESTACIÓN DE SERVICIOS PROFESIONALES A LA SUBDIRECCIÓN DE SEGURIDAD VIAL QUE BRINDE ASESORIA EN LA LA IMPLEMENTACIÓN DE PROYECTOS DE EDUCACIÓN VIAL.</t>
  </si>
  <si>
    <t>PRESTACIÓN DE SERVICIOS DE APOYO A LA SUBDIRECCIÓN DE SEGURIDAD VIAL MEDIANTE LA EJECUCIÓN DE ACTIVIDADES ADMINISTRATIVAS AUXILIARES Y DE SOPORTE</t>
  </si>
  <si>
    <t xml:space="preserve">PRESTACIÓN DE SERVICIOS PROFESIONALES PARA LA CONSTRUCCIÓN Y DESARROLLO DE CONCEPTOS CREATIVOS GRÁFICOS Y AUDIOVISUALES PARA LA DIVULGACIÓN DE INFORMACIÓN DE LOS PROGRAMAS Y PROYECTOS DE EDUCACIÓN Y SEGURIDAD VIAL QUE ADELANTE EL INSTITUTO DE TRÁNSITO DEL ATLÁNTICO. </t>
  </si>
  <si>
    <t xml:space="preserve">PRESTACIÓN DE SERVICIOS PROFESIONALES DE PRODUCCION Y EDICION GRAFICA A LA SUBDIRECCION DE SEGURIDAD VIAL PARA BRINDAR ASESORIA EN EL MANEJO DE LAS COMUNICACIONES EN LO RELACIONADO CON LAS CAMPAÑAS DE EDUCACIÓN Y SEGURIDAD VIAL ADELANTADOS POR LA ENTIDAD. </t>
  </si>
  <si>
    <t>PRESTACIÓN DE SERVICIOS PROFESIONALES MEDIANTE ASESORIAS Y ACOMPAÑAMIENTO JURIDICO A LA SUBDIRECCION DE SEGURIDAD VIAL PARA BRINDAR ASESORIA EN EL MANEJO DE PRENSA Y COMUNICACIÓN EXTERNA  EN LO RELACIONADO CON LAS CAMPANAS DE EDUCACIÓN Y SEGURIDAD VIAL ADELANTADOS  POR LA ENTIDAD.</t>
  </si>
  <si>
    <t>SERVICIOS DE APOYO A LA GESTION A LA SUBDIRECCIÓN DE SEGURIDAD VIAL MEDIANTE LA EJECUCIÓN DE ACTIVIDADES AUXILIARES Y LOGÍSTICAS EN LAS ACTIVIDADES DE EDUCACIÓN Y SEGURIDAD VIAL</t>
  </si>
  <si>
    <t>SERVICIOS DE APOYO A LA GESTION A LA SUBDIRECCIÓN DE SEGURIDAD VIAL EN LA PROYECCIÓN DE LOS PERMISOS DE CARGA PESADA, Y CIRCULACIÓN DE VEHÍCULOS CON CARGA EXTRA DIMENSIONADA POR LAS VIAS SECUNDARIOAS DEL DEPARTAMENTO DEL ATLÁNTICO Y DEMÁS QUE LE SEAN ASIGNADAS</t>
  </si>
  <si>
    <t>PRESTACIÓN DE SERVICIOS PROFESIONALES Y DE APOYO A LA GESTIÓN DE LA SUBDIRRECCIÓN DE SEGURIDAD VIAL PARA LA INSPECCION VIAL, SEÑALIZACIÓN Y URBANISMO TACTICO</t>
  </si>
  <si>
    <t>PRESTACIÓN DE SERVICIOS PROFESIONALES EN LA SUBDIRECCIÒN DE SEGURIDAD VIAL, QUE PRESTE ASESORIA EN MATERIA DE SEGURIDAD VIAL EN EL DEPARATAMENTO DEL ATLÁNTICO</t>
  </si>
  <si>
    <t xml:space="preserve">PRESTACIÓN DE SERVICIOS PROFESIONALES EN LA SUBDIRECCIÒN DE SEGURIDAD VIAL, QUE PRESTE ASESORIA EN MATERIA DE SEGURIDAD VIAL EN EL DEPARATAMENTO DEL ATLÁNTICO. </t>
  </si>
  <si>
    <t>PRESTACIÓN DE SERVICIOS PROFESIONALES COMO ABOGADO PARA BRINDAR ACOMPAÑAMIENTO JURIDICO EN LA SUBDIRECCION DE SEGURIDAD VIAL DEL INSTITUTO DE TRÁNSITO DEL ATLÁNTICO</t>
  </si>
  <si>
    <t>PRESTACIÓN DE SERVICIOS DE APOYO A LA GESTIÓN MEDIANTE LA EJECUCIÓN DE ACTIVIDADES AUXILIARES Y LOGISTICAS EN LA SUBDIRECCION DE SEGURIDAD VIAL</t>
  </si>
  <si>
    <t>PRESTACION DE SERVICIOS DE APOYO A LA GESTION COMO AGENTE DE TRÁNSITO EN LA REGULACION DE LA MOVILIDAD Y EL TRANSITO DEL DEPARTAMENTO DEL ATLANTICO.</t>
  </si>
  <si>
    <t>PRESTACIÓN DE SERVICIOS DE APOYO A LA GESTIÓN AL INSTITUTO DE TRÁNSITO DEL ATLÁNTICO, PARA EL FORTALECIMIENTO DEL PROGRAMA DE EDUCACIÓN VIAL A TRAVES DE CAMPAÑAS DE SENSIBILIZACIÓN, JORNADAS PEDAGÓGICAS Y ACTIVIDADES LÚDICAS DE EDUCACIÓN Y SEGURIDAD VIAL, ENCAMINADOS A FORTALECER EL CONOCIMIENTO DE LAS NORMAS DE TRÁNSITO EN LOS DIFERENTES ACTORES VIALES Y SE GENEREN CONDUCTAS ACORDES QUE SIGNIFIQUEN LA PREVENCIÓN DE SINIESTROS VIALES</t>
  </si>
  <si>
    <t>55121700</t>
  </si>
  <si>
    <t>REALIZACIÓN DE OBRAS DE SEÑALIZACIÓN EN VÍAS DE JURISDICCIÓN DEL INSTITUTO DE TRÁNSITO DELATLÁNTICO DE ACUERDO CON ESPECIFICACIONES TÉCNICAS, EN EL DEPARTAMENTO DEL ATLÁNTICO</t>
  </si>
  <si>
    <t>CCE-17</t>
  </si>
  <si>
    <t>72154503</t>
  </si>
  <si>
    <t>SERVICIO DE GRÚA Y PARQUEADERO PARA LA INMOVILIZACIÓN DE VEHÍCULOS INVOLUCRADOS EN ACCIDENTES DE TRÁNSITO EN LAS VÍAS DE JURISDICCIÓN DEL INSTITUTO DE TRÁNSITO DEL ATLÁNTICO</t>
  </si>
  <si>
    <t>53102700</t>
  </si>
  <si>
    <t>CONTRATAR LA ADQUISICIÓN DE CALZADO Y ROPA DE LABOR CORRESPONDIENTE A LA VIGENCIA 2024 PARA LOS FUNCIONARIOS ADMINISTRATIVOS,DE SERVICIOS GENERALES Y AGENTES DE TRÁNSITO DEL INSTITUTO DE TRÁNSITO DEL ATLÁNTICO.</t>
  </si>
  <si>
    <t>78111800</t>
  </si>
  <si>
    <t>ALQUILER DE VEHÍCULOS Y SERVICIO DE MANTENIMIENTO DEL PARQUE AUTOMOTOR DEL INSTITUTO DE TRÁNSITO DEL ATLÁNTICO</t>
  </si>
  <si>
    <t>15101505</t>
  </si>
  <si>
    <t xml:space="preserve">SUMINISTRO DE COMBUSTIBLE PARA LOS VEHIUCLOS A DISPOSICION DEL INSTITUTO DE TRANSITO DEL ATLANTICO QUE EJERECEN FUNCIONES INSTITUTCIONALES, PARA EJERCER CONTROL EN MATERIA DE SEGURIDAD Y CULTURA VIAL EN EL DEPARTAMENTO DEL ATLANTICO. </t>
  </si>
  <si>
    <t>84131500</t>
  </si>
  <si>
    <t>SUMINISTRO DE SEGURO OBLIGATORIO DE ACCIDENTES DE TRANSITO SOAT PARA LOS VEHICULOS DE PROPIEDAD DEL INSTITUTO DE TRANSITO DEL ATLANTICO.</t>
  </si>
  <si>
    <t>86141500</t>
  </si>
  <si>
    <t>AUNAR ESFUERZOS TÉCNICOS, ADMINISTRATIVOS Y FINANCIEROS PARA LA REALIZACION   DE    UN   PLAN    INTEGRAL    DE    EDUCACIÓN CIUDADANA ENCAMINADAS A LA PROMOCION DE LA SEGURIDAD   VIAL, MEDIANTE LA REALIZACIÓN DE ACTIVIDADES   PEDAGÓGICAS CON EL PROPOSITO DE FOMENTAR CULTURA VIAL Y CUMPLIMIENTO DE LAS NORMAS DE TRÁNSITO EN EL MARCO DEL PROGRAMA “SEGURIDAD VIAL, ATLANTICO PARA EL MUNDO”.</t>
  </si>
  <si>
    <t>CCE-15||03</t>
  </si>
  <si>
    <t>43233506</t>
  </si>
  <si>
    <t>ACTUALIZACIÓN DEL SOFTWARE ESRI, SUMINISTRO DE ARCGIS
Y SERVICIO DE CONFIGURACIÓN Y PARAMETRIZACIÓN”</t>
  </si>
  <si>
    <t>AUNAR ESFUERZOS PARA LA IMPLEMENTACIÓN DEL PROYECTO FORMATIVO TRANSVERSAL DE MOVILIDAD ESCOLAR, FOMENTANDO EL USO RESPONSABLE DE LA BICICLETA COMO MEDIO DE TRANSPORTE ESCOLAR, EN LOS MUNICIPIOS DE JURISDICCIÓN DEL INSTITUTO DE TRÁNSITO DEL ATLÁNTICO</t>
  </si>
  <si>
    <t>CCE-11||03</t>
  </si>
  <si>
    <t>82101500</t>
  </si>
  <si>
    <t xml:space="preserve">
PRESTACION DE SERVICIOS DE APOYO A LA GESTIÓN PARA LA CONSTRUCCIÓN Y DESARROLLO DE CONCEPTOS CREATIVOS GRÁFICOS Y AUDIOVISUALES PARA LA DIVULGACION DE INFORMACION DE LOS PROGRAMAS Y PROYECTOS DE EDUCACIÓN Y SEGURIDAD VIAL QUE ADELANTE EL INSTITUTO DE TRANSITO DEL ATLANTICO</t>
  </si>
  <si>
    <t>78181507</t>
  </si>
  <si>
    <t>SERVICIO DE MANTENIMIENTO PREVENTIVO Y CORRECTIVO DE LOS VEHICULOS DEL PARQUE AUTOMOTOR DEL INSTITUTO DE TRÁNSITO DEL ATLÁNTICO</t>
  </si>
  <si>
    <t>AUNAR ESFUERZOS Y RECURSOS PARA EL DESARROLLO DEL PROGRAMA CONDUCCIÓN SEGURO PARA EL FORTALECIMIENTO DE LA SEGURIDAD VIAL DEL DEPARTAMENTO DEL ATLÁNTICO</t>
  </si>
  <si>
    <t>25101500</t>
  </si>
  <si>
    <t>ADQUISICIÓN DE VEHICULOS PARA LOS FUNCIONARIOS DEL INSTITUTO DE TRÁNSITO DEL ATLÁNTICO.</t>
  </si>
  <si>
    <t>La Policía Nacional a través del Departamento de Policía del Atlántico y el Instituto de Tránsito del Atlántico se comprometen, en el ámbito de sus precisas competencias, a aunar esfuerzos para la prevención, regulación y control del Tránsito y Transporte en las vías urbanas de los municipios de Baranoa, Campo de la Cruz, Candelaria, Juan de Acosta, Manatí, Palmar de Varela, Piojó, Polonuevo, Ponedera, Sabanagrande, Santa Lucía, Santo Tomas, Tubará, Usiacurí y Suan pertenecientes al Departamento del Atlántico, propendiendo por la seguridad vial y en general por el fortalecimiento de las condiciones necesarias de movilidad y seguridad</t>
  </si>
  <si>
    <t>PRESTACIÒN DE SERVICIOS PROFESIONALES DE ABOGADO QUE PRESTE ACOMPAÑAMIENTO EN EL ÁREA DE CONTRAVENCIONES DE LA ENTIDAD, EN LA PROYECCIÓN Y SEGUIMIENTO DE RESPUESTA OPORTUNA A LAS PETICIONES, TUTELAS, REVOCATORIAS, RECLAMOS Y/O RECURSOS, QUE PRESENTEN LOS USUARIOS, POR LA IMPOSICIÓN DE COMPARENDOS FÍSICOS</t>
  </si>
  <si>
    <t>KARINA VILLAR</t>
  </si>
  <si>
    <t>PRESTACIÓN DE SERVICIOS PROFESIONALES DE ABOGADO QUE BRINDE ACOMPAÑAMIENTO A LOS PROCESOS CONTRAVENCIONALES EN LA INSPECCIÓN DE TRÁNSITO – SEDE OPERATIVA</t>
  </si>
  <si>
    <t>PRESTACIÓN DE SERVICIOS PROFESIONALES DE ABOGADO QUE BRINDE ACOMPAÑAMIENTO A LOS PROCESOS CONTRAVENCIONALES EN LAS INSPECCIONES DE TRÁNSITO DEL ITA</t>
  </si>
  <si>
    <t>PRESTACIÓN DE SERVICIOS DE APOYO A LA GESTIÓN PARA EL FORTALECIMIENTO DEL ÁREA DE CONTRAVENCIONES MEDIANTE LA EJECUCIÓN DE ACTIVIDADES AUXILIARES PROPIAS DE DICHA DEPENDENCIA.</t>
  </si>
  <si>
    <t>PRESTACIÓN DE SERVICIOS PROFESIONALES A LA DIRECCIÓN DEL INSTITUTO DE TRÁNSITO DEL ATLÁNTICO PARA EL ACOMPAÑAMIENTO Y ASESORÍA EN LA REVISIÓN DE SU SISTEMA DE GESTIÓN DE CALIDAD.</t>
  </si>
  <si>
    <t>CARLOS GRANADOS</t>
  </si>
  <si>
    <t xml:space="preserve">PRESTACIÓN DE SERVICIOS PROFESIONALES A LA DIRECCIÓN DEL INSTITUTO DE TRÁNSITO DEL ATLÁNTICO PARA BRINDAR ACOMPAÑAMIENTO EN LA GESTIÓN DE PROYECTOS PROPIOS DE LA ENTIDAD. </t>
  </si>
  <si>
    <t>PRESTACIÓN DE SERVICIOS PROFESIONALES A LA DIRECCIÓN DEL INSTITUTO DE TRÁNSITO DEL ATLÁNTICO MEDIANTE LA ASESORÍA DE ACTIVIDADES TENDIENTES AL OFRECIMIENTO DE SERVICIOS Y FORTALECIMIENTO DE LA SEDE OPERATIVA DE LA ENTIDAD.</t>
  </si>
  <si>
    <t>PRESTACIÓN DE SERVICIOS PROFESIONALES QUE BRINDE ASESORÍA JURÍDICA INTEGRAL A LA DIRECCIÓN DEL INSTITUTO DE TRÁNSITO DEL ATLÁNTICO EN LA REVISIÓN DE LOS ACTOS ADMINISTRATIVOS QUE DEBA EXPEDIR EL ITA EN EL MARCO DE SU COMPETENCIA, ASÍ COMO EL ACOMPAÑAMIENTO EN EL SEGUIMIENTO Y CONTROL DE TODOS LOS PROCESOS DE LA ENTIDAD.</t>
  </si>
  <si>
    <t>cgranados@transitodelatlantico.gov.co</t>
  </si>
  <si>
    <t xml:space="preserve">PRESTACION DE SERVICIOS COMO CONDUCTOR DEL VEHICULO A DISPOSICION DE LA DIRECCION GENERAL DEL INSTITUTO DE TRANSITO DEL ATLANTICO </t>
  </si>
  <si>
    <t>PRESTACIÓN DE SERVICIOS PROFESIONALES COMO ABOGADO PARA BRINDAR ACOMPAÑAMIENTO JURIDICO EN LA DIRECCIÓN DEL INSTITUTO DE TRÁNSITO DEL ATLÁNTICO</t>
  </si>
  <si>
    <t>26121609;41111917;44102400;43201618;43222609</t>
  </si>
  <si>
    <t>Adquirir equipos, insumos y herramientas necesarias para la optimización del cableado estructurado y de red del Instituto.</t>
  </si>
  <si>
    <t>IRWING RAFAEL FONTALVO NIETO</t>
  </si>
  <si>
    <t>ifontalvo@transitodelatlantico.gov.co</t>
  </si>
  <si>
    <t>Contratar un técnico en sistemas SENA en etapa productiva para apoyar las labores de atención al usuario final. (2 técnicos de 6 meses c/u - 75% SMLV).</t>
  </si>
  <si>
    <t>Renovar un Certificado Digital SSL para el servidor de Quipux, útil al momento de realizar los trámites por Web Services.</t>
  </si>
  <si>
    <t>Renovar soporte del Software financiero Siiafe.</t>
  </si>
  <si>
    <t>Adquirir servicio de nube para migrar los servidores del Instituto.</t>
  </si>
  <si>
    <t>Migrar el Software de gestión documental ORFEO a la nube con instalación limpia en su última versión.</t>
  </si>
  <si>
    <t>Renovar las 16 licencias de Office 365 Apps for business utilizadas en equipos del Instituto.</t>
  </si>
  <si>
    <t>Adquirir las 130 licencias de cuentas de correo electrónico con el proveedor de servicios de Google Workspace.</t>
  </si>
  <si>
    <t>Contratar los servicios de mantenimiento preventivo y correctivo de los equipos de cómputo la institución.</t>
  </si>
  <si>
    <t>43211507;43211706;43211708</t>
  </si>
  <si>
    <t>Adquirir equipos de cómputo y periféricos con el objetivo de reemplazar algunos que han sido reportados con mal funcionamiento.</t>
  </si>
  <si>
    <t>Adquirir un servidor físico de rack para cambiar el utilizado actualmente.</t>
  </si>
  <si>
    <t>Renovar las 90 licencias de antivirus Bitdefender con las que cuenta actualmente el Instituto.</t>
  </si>
  <si>
    <t>Renovar los certificados digitales de 14 contratistas para el servicio de HQ-RUNT.</t>
  </si>
  <si>
    <t>Adquirir 60 licencias de Office 365 Apps for business para cambiar los productos versiones 2010, 2013 y 2016, estas ya se encuentran fuera de soporte por parte del fabricante.</t>
  </si>
  <si>
    <t>Adquirir servidor para Backup.</t>
  </si>
  <si>
    <t>Adquirir licencia de Software de Backup con el fin de optimizar el aseguramiento de la información crítica que se desprende de los procesos del Instituto.</t>
  </si>
  <si>
    <t>Renovar el soporte de la licencia de SQL Server 2019 para el sistema financiero SIIAFE.</t>
  </si>
  <si>
    <t>Renovar el dominio Transitodelatlantico.gov.co y su certificado SSL.</t>
  </si>
  <si>
    <t xml:space="preserve">Adquirir un Software para la gestión del inventario informático y de soporte técnico (Help Desk). </t>
  </si>
  <si>
    <t>Renovar las aplicaciones de la consola de firewall fortinet, Fortiswitch y FortiAP.</t>
  </si>
  <si>
    <t>PRESTACIÓN DE SERVICIOS PROFESIONALES DE ABOGADO A LA OFICINA ASESORA JURÍDICA, PARA DAR RESPUESTA A LOS RECURSOS DE APELACIÓN QUE SE PRESENTEN Y ASISTIR A LA ENTIDAD EN TODO LO RELACIONADO CON LOS PROCESOS DE PROCURADURIA E INSOLVENCIA ECONÓMICA QUE SE RADIQUEN EN LOS CENTROS DE CONCILIACIÓN, Y DEMÁS ACTIVIDADES QUE SEAN ASIGNADAS POR EL SUPERVISOR DEL CONTRATO.</t>
  </si>
  <si>
    <t>MARIA DEL SOCORRO CHIMAS ACEVEDO</t>
  </si>
  <si>
    <t>MCHIMAS@TRANSITODELATLANTICO.GOV.CO</t>
  </si>
  <si>
    <t>PRESTACIÓN DE SERVICIOS PROFESIONALES EN LA REPRESENTACIÓN JUDICIAL, CONTROL Y SEGUIMIENTO DE LOS PROCESOS JUDICIALES EN LOS QUE LA ENTIDAD ACTÚA COMO DEMANDANTE O DEMANDADA Y LOS DEMÁS QUE DEBA ATENDER DENTRO DEL OBJETO CONTRACTUAL QUE REQUIERA EL JEFE DE OFICINA JURIDICA Y DIRECTOR</t>
  </si>
  <si>
    <t>PRESTACIÓN DE SERVICIOS PROFESIONALES AL ÁREA JURÍDICA DEL INSTITUTO DE TRÁNSITO DEL ATLÁNTICO, MEDIANTE LA ASESORIA EN LOS PROCESOS QUE SE LLEVAN ACABO CON OCASIÓN DEL COBRO DE LA CARTERA MOROSA EN SUS ETAPAS DE COBRO PERSUASIVO Y POR JURISDICCION COACTIVA Y CORRIENTE DE DERECHOS DE TRÁNSITO Y COMPARENDOS FÍSICOS.</t>
  </si>
  <si>
    <t>PRESTACIÓN DE SERVICIOS DE APOYO A LA GESTIÓN PARA EL FORTALECIMIENTO DE LAS ACTIVIDADES AUXILIARES JURIDICAS Y CONTRAVENCIONALES DE DICHA DEPENDENCIA</t>
  </si>
  <si>
    <t>PRESTACIÓN DE SERVICIOS PROFESIONALES AL INSTITUTO DE TRÁNSITO DEL ATLÁNTICO EN EL ÁREA JURÍDICA , EN LA REVISIÓN, SEGUIMIENTO Y ENTREGA DE LAS RESPUESTAS A LAS PETICIONES RELACIONADAS CON EL PROCESO DE COBRO COACTIVO POR CONCEPTO DE DERECHOS DE TRÁNSITO Y CONTRAVENCIONALES DE COMPARENDOS FÍSICOS.</t>
  </si>
  <si>
    <t>PRESTACION DE SERVICIOS DE APOYO A LA GESTION DE LA OFICINA ASESORA JURÍDICA EN LA PROYECCIÓN DE OFICIOS DE DESEMBARGO, EJECUCIÓN DE ACTIVIDADES ADMINISTRATIVAS Y CONTRAVENCIONALES TALES COMO RECEPCIÓN, ENTREGA, ARCHIVO Y CUSTODIA DE LOS DOCUMENTOS Y EXPEDIENTES PROPIOS DE DICHA DEPENDENCIA.</t>
  </si>
  <si>
    <t>PRESTACIÓN DE SERVICIOS PROFESIONALES COMO ABOGADO PARA QUE BRINDE ACOMPAÑAMIENTO EN LOS PROCESOS DE COBRO COACTIVO CONTRAVENCIONALES Y PROPIOS DE LA OFICINA DE ASESORÍA JURÍDICA EN LA SEDE OPERATIVA BARANOA.</t>
  </si>
  <si>
    <t>PRESTACIÓN DE SERVICIOS PROFESIONAL ESPECIALIZADO COMO ABOGADO PARA QUE BRINDE ACOMPAÑAMIENTO EN LOS PROCESOS DE COBRO COACTIVO CONTRAVENCIONALES  Y PROPIOS DE LA OFICINA DE ASESORÍA JURÍDICA</t>
  </si>
  <si>
    <t>CO-ATL-08000</t>
  </si>
  <si>
    <t>PRESTACIÓN DE SERVICIOS PROFESIONALES DE ABOGADO A LA OFICINA JURÍDICA DEL INSTITUTO DE TRÁNSITO DEL ATLÁNTICO EN LA REVISIÓN, SEGUIMIENTO Y CONTROL DE LOS PROCESOS DE COBRO DE CUOTA PARTES PENSIONALES, SOLICITUDES DE INDEMNIZACIÓN DE PENSIÓN, Y LAS DEMÁS QUE SEAN DESIGNADAS POR EL JEFE DE LA OFICINA JURÍDICA</t>
  </si>
  <si>
    <t>PRESTACIÓN DE SERVICIOS PROFESIONALES A LA OFICINA JURÍDICA PARA EL ACOMPAÑAMIENTO EN LOS PROCESOS JURÍDICOS PROPIOS DE DICHA DEPENDENCIA.</t>
  </si>
  <si>
    <t>PRESTACIÓN DE SERVICIOS DE APOYO A LA GESTIÓN PARA LA OFICINA ASESORA JURÍDICA EN EL CONTROL CONTINUO DEL CORREO ELECTRÓNICO DE JURÍDICA, RADICACIÓN Y ENVÍO DE PETICIONES A LOS USUARIOS</t>
  </si>
  <si>
    <t xml:space="preserve">	PRESTACIÓN DE SERVICIOS DE APOYO A LA GESTIÓN PARA LA OFICINA ASESORA JURÍDICA EN EL CONTROL CONTINUO DEL CORREO ELECTRÓNICO DE JURÍDICA, RADICACIÓN Y ENVÍO DE PETICIONES A LOS USUARIOS</t>
  </si>
  <si>
    <t>PRESTACIÓN DE SERVICIOS DE APOYO A LA GESTIÓN DE LA OFICINA ASESORA JURÍDICA EN EL COBRO DE LA CARTERA MOROSA EN SUS ETAPAS DE COBRO PERSUASIVO Y POR JURISDICCIÓN COACTIVA Y CORRIENTE DE DERECHOS DE TRÁNSITO Y COMPARENDOS FÍSICOS.</t>
  </si>
  <si>
    <t>TRD y CCD aprobadas por el consejo departamental y publicados en la página web del instituto.</t>
  </si>
  <si>
    <t>Instrumentos archivísticos elaborados.</t>
  </si>
  <si>
    <t>30/09/2025</t>
  </si>
  <si>
    <t>Acta y cronograma de entrevistas realizadas</t>
  </si>
  <si>
    <t>Actualizar e Implementar el Sistema Integrado de Conservación y su correspondiente Plan de Conservación documental en un 25%</t>
  </si>
  <si>
    <t>Plan de Conservación documental actualizado en un 25%</t>
  </si>
  <si>
    <t xml:space="preserve">Programas actualizados del Sistema de conservación documental </t>
  </si>
  <si>
    <t>N° de programas actualizados/ N° de programas por actualizar</t>
  </si>
  <si>
    <t xml:space="preserve"> 1 de 6 programas actualizado.</t>
  </si>
  <si>
    <t>Política diseñada y documentada</t>
  </si>
  <si>
    <t>Política en revisión y aprobación</t>
  </si>
  <si>
    <t>Levantar y recopilar el 35% inventarios documentales de los archivos de gestión del Instituto</t>
  </si>
  <si>
    <t>Inventario elaborado  y revisados en un 35%</t>
  </si>
  <si>
    <t>Inventarios recopilados</t>
  </si>
  <si>
    <t>Levantar y recopilar inventario documental de fondo acumulado del instituto en un 35%</t>
  </si>
  <si>
    <t>Actualizar Programa de Gestión Documental en un 50%</t>
  </si>
  <si>
    <t>Programa actualizado en un 50%</t>
  </si>
  <si>
    <t xml:space="preserve">Instrumento archivístico actualizado </t>
  </si>
  <si>
    <t xml:space="preserve">N° de documentos actualizados  </t>
  </si>
  <si>
    <t xml:space="preserve">Documento en etapa de rediseño y documentación </t>
  </si>
  <si>
    <t>Documento actualizado</t>
  </si>
  <si>
    <t>D5,D8,D11+A7:  Actualizar, integrar y modular el proceso de gestion documental mediante la implementacion de una herramienta de visualizacion, digitalizacion, control y seguimiento.</t>
  </si>
  <si>
    <t>Publicar cuatrimestralmente el informe de solicitudes de acceso a información, en el Menú de “Transparencia y Acceso a Información Pública”</t>
  </si>
  <si>
    <t xml:space="preserve">31/04/2025
31/08/2025
31/12/2025 </t>
  </si>
  <si>
    <t>PTEP</t>
  </si>
  <si>
    <t>El restante se va a cumplir en el siguiente trimestre</t>
  </si>
  <si>
    <t xml:space="preserve"> </t>
  </si>
  <si>
    <t>Se realizaron modificaciones en los controles para la mitigacion de activos de la informacion</t>
  </si>
  <si>
    <t>Se realizaron dos capacitacion los dias 14 y 15 de mayo sobre la seguridad de la informacion con el apoyo de la empresa Aliada Ivaaltech</t>
  </si>
  <si>
    <t>Se realizo analisis y evaluacion de los riesgos de seguridad digital debido al incidente ocurrido por el robo del disco duro.  Se implemetaron nuevos controles y se actualizaron formatos y procedimientos.</t>
  </si>
  <si>
    <t>Se realizaron las revisiones periodicas a los controles correspondientes del proceso de tecnologias de la informacion.</t>
  </si>
  <si>
    <t>Matriz DOFA</t>
  </si>
  <si>
    <t>Matriz de identificacion de partes</t>
  </si>
  <si>
    <t>inventario de activos de la infrormacion. MSPI manual de seguridad Y privacidad de la informacion #10.</t>
  </si>
  <si>
    <t>Se realiza revision de indicadores y se crean nuevos.</t>
  </si>
  <si>
    <t>Indicadores</t>
  </si>
  <si>
    <t>Plan de emergencias</t>
  </si>
  <si>
    <t>Jefe de Oficina Asesora de Planeación Luis Gomez y Lider TIC Irwing Fontalvo</t>
  </si>
  <si>
    <t>Se le hizo seguimiento a los equipos de trabajo. Se crearon dos grupos, se aprobo uno y al otro se le estan haciendo algunas mejoras</t>
  </si>
  <si>
    <t>se hizo con el Sena en abril y 3 de mayo. Dos jornadas.</t>
  </si>
  <si>
    <t>capacitaciones virtuales. Dos jornadas.</t>
  </si>
  <si>
    <t>Contratacion estatal</t>
  </si>
  <si>
    <t xml:space="preserve">Se esta trabajando en capsulas valor del compromiso.  Apropiacion sobre codigo y enfatizando en el valor del compromiso. Se realizo una en Barranquilla y otra en Baranoa.
</t>
  </si>
  <si>
    <t xml:space="preserve">Consolidado de las evaluaciones de desmpeno Realizada. Se culmino la evaluacion de algunos servidores que estan en periodo de prueba. Irwing y Norledys
Informe de análisis
</t>
  </si>
  <si>
    <t>se esta trabajando en dos frentes, se implemento revision del riesgo psicosocial, se hizo plan para la compra de sillas.</t>
  </si>
  <si>
    <t>Se hizo solicitud a la comision de expedir certificacion de actualizacion en el servicio publico. Se actulizaron 12.  Faltarian 3 incluyendo a lizete de presupuesto</t>
  </si>
  <si>
    <t>el avance va en un 90%, se deben hacer unas correciones a las hojas de vida. Hacen falta 5 cargos que no se ha podido hacer la asociacion.</t>
  </si>
  <si>
    <t>Se realizaron tres sesiones de capcitacion de ISO 9001:2015</t>
  </si>
  <si>
    <t>I SEGUIMIENTO ENERO - MARZO 2025</t>
  </si>
  <si>
    <t>III SEGUIMIENTO JULIO - SEPTIEMBRE 2025</t>
  </si>
  <si>
    <t>IV SEGUIMIENTO OCTUBRE - DICIEMBRE 2025</t>
  </si>
  <si>
    <t>CUMPLIMIENTO GENERAL PAI TRIMESTRE 2025</t>
  </si>
  <si>
    <t>Se realizaron actividades del dia de la secretaria, dia del nino, cine para la familia y Dia del agente de transito.</t>
  </si>
  <si>
    <t>II SEGUIMIENTO ABRIL - JUNIO 2025</t>
  </si>
  <si>
    <t>Dos (2) Comunicaciones internas para difundir política de administración de riesgos, con corte a agosto y septiembre de 2025.</t>
  </si>
  <si>
    <t>30/06/2025 - 30/09/2025</t>
  </si>
  <si>
    <t xml:space="preserve">Riesgos Ajustados y actualizados con corte a 30 de Abril, 31 de Agosto, Proyectado a Diciembre de la vigencia presente.  </t>
  </si>
  <si>
    <t>01/02/2025 -30/04/2025</t>
  </si>
  <si>
    <t xml:space="preserve">https://drive.google.com/drive/u/0/folders/1i-i_yHKQ93ySsQLiTgTOWMBWCMBnDCAn  
</t>
  </si>
  <si>
    <t xml:space="preserve">Riesgos Valorados 
con corte a 30 de Abril, 31 de Agosto, Proyectado a Diciembre de la vigencia presente.  </t>
  </si>
  <si>
    <t xml:space="preserve">https://drive.google.com/drive/u/0/folders/1i-i_yHKQ93ySsQLiTgTOWMBWCMBnDCAn  </t>
  </si>
  <si>
    <t xml:space="preserve">Matriz de Riesgos
</t>
  </si>
  <si>
    <t>https://drive.google.com/drive/u/0/folders/1SFUMqIwiKE53pW_lg385TPQeu6kn239N</t>
  </si>
  <si>
    <t xml:space="preserve">https://transito.transitodelatlantico.gov.co:5443/index.php/matrices/  </t>
  </si>
  <si>
    <t xml:space="preserve">https://transitodelatlantico.gov.co/plan-anti-corrupcion/   </t>
  </si>
  <si>
    <t xml:space="preserve">Tres (3) monitoreos cuatrimestral /autocontrol anuales a los riesgos de corrupción.
con corte a 30 de Abril, 31 de Agosto, Proyectado a Diciembre de la vigencia presente.  </t>
  </si>
  <si>
    <t xml:space="preserve">https://drive.google.com/drive/u/0/folders/1i-i_yHKQ93ySsQLiTgTOWMBWCMBnDCAn  
</t>
  </si>
  <si>
    <t xml:space="preserve">Auditoria Realizada
 con corte Proyectado a Diciembre de la vigencia presente.  
</t>
  </si>
  <si>
    <t>01/09/2025 -
31/12/2025</t>
  </si>
  <si>
    <t>Consolidar en los informes trimestrales de PQRSD el reporte de las denuncias por temas de corrupción ingresadas a la entidad a través de los canales dispuestos por el entidad             (Sistema de PQRSD, Correo electronico, Linea telefonica, Presencial).</t>
  </si>
  <si>
    <t xml:space="preserve">Cuatro  (4) informes en el año iniciando en  enero del año actual hasta el mes de diciembre del año en curso. 
Con corte al 30 de marzo, 30 de Junio, 30 de Septiembre y Proyectado a Diciembre de la vigencia presente.  </t>
  </si>
  <si>
    <t xml:space="preserve">Dos (2) Comunicaciones internas para difundir los Canales de Denuncia y guia de protección al denunciante por los diferentes medios y canales institucionales.
Con corte a 31 de Agosto y  Proyectado a Diciembre de la vigencia presente.  </t>
  </si>
  <si>
    <t>01/05/2025 -   31/12/2025</t>
  </si>
  <si>
    <t xml:space="preserve">Adecuación Institucional para cumplir con la debida diligencia </t>
  </si>
  <si>
    <t xml:space="preserve">Mapa de Riesgos Ajustados y actualizados con los riesgos LAFT
Proyectado a Diciembre de la vigencia presente.  
</t>
  </si>
  <si>
    <t xml:space="preserve">Campaña realizada
Proyectado a Diciembre de la vigencia presente.  </t>
  </si>
  <si>
    <t>Oficial de Cumplimiento principal y/o Suplente, o Persona encargada del SARLAFT  y Financiación de Proliferación de armas de destrucción masiva 
Con corte a 31 de Agosto</t>
  </si>
  <si>
    <t>01/05/2025 -
31/08/2025</t>
  </si>
  <si>
    <t xml:space="preserve">Documento del 
plan 
Proyectado a Diciembre de la vigencia presente.  </t>
  </si>
  <si>
    <t xml:space="preserve">Determinar y actualizar las bases abiertas a ser consultadas dentro del proceso de vinculación de contrapartes para una Debida Diligencia dentro del SARLAFT
Proyectado a Diciembre de la vigencia presente.  </t>
  </si>
  <si>
    <t xml:space="preserve">Inclusión de la debida diligencia de la lista de chequeo del formato SARLAFT, como requisito en la  vinculación de las contrapartes. 
Proyectado a Diciembre de la vigencia presente.  </t>
  </si>
  <si>
    <t xml:space="preserve">Desde el primero de enero se implemento el formato SARLAFT como requisito obligatorio para la contratación </t>
  </si>
  <si>
    <t>Matriz  con identificacion de las redes internas - Equipos de gestión y desempeño institucional
con corte 31 de Agosto.</t>
  </si>
  <si>
    <t xml:space="preserve">Esta actividad se encuentra programada para realizar en el segundo cuatrimestre de 1 de Mayo al 31 de Agosto de 2025. </t>
  </si>
  <si>
    <t>Matriz   inventario unico de Instancias de Reporte.
con corte 31 de Agosto.</t>
  </si>
  <si>
    <t xml:space="preserve">Portal Web de la entidad actualizado al 100% 
con corte a 31 de Agosto, Proyectado a Diciembre de la vigencia presente.  </t>
  </si>
  <si>
    <t>https://transitodelatlantico.gov.co/</t>
  </si>
  <si>
    <t xml:space="preserve">Menu de Transparencia Acceso a la información actualizado - Correo electrónico solicitando las actualizaciones o mesas de trabajo para revisar los criterios de cumplimiento.
con corte a 31 de Agosto, Proyectado a Diciembre de la vigencia presente.  </t>
  </si>
  <si>
    <t xml:space="preserve">https://transitodelatlantico.gov.co/transparencia-y-acceso-a-la-informacion-publica/ </t>
  </si>
  <si>
    <t xml:space="preserve">Registro de Inventario de Activos de Información actualizado.
Proyectado a Diciembre de la vigencia presente.  </t>
  </si>
  <si>
    <t>30/06/2025 -
31/12/2025</t>
  </si>
  <si>
    <t>Esquema de Publicación de Información actualizado.con 
con corte 30 de Abril,</t>
  </si>
  <si>
    <t>Contenidos generados que permitan el uso de la sede virtual del ITA a las personas con dificultad auditiva y/o visual.
con corte 30 de Abril,</t>
  </si>
  <si>
    <t xml:space="preserve">Publicaciones cuatrimestrales. con corte 30 de Abril, 31 de Agosto, Proyectado a Diciembre de la vigencia presente.  </t>
  </si>
  <si>
    <t xml:space="preserve">https://drive.google.com/drive/u/0/folders/1I3F-fo-y7RX7dO1xGwMAiN7xj2-L5V0z 
https://transitodelatlantico.gov.co/transparencia-y-acceso-a-la-informacion-publica/ </t>
  </si>
  <si>
    <t xml:space="preserve">Matriz de seguimiento anual  
Proyectado a Diciembre de la vigencia presente.  </t>
  </si>
  <si>
    <t>30/08/2025
31/12/2025</t>
  </si>
  <si>
    <t xml:space="preserve">100% Datos abiertos identificados en la entidad publicados en el Link transparencia institucional y portales de datos abiertos Nacional y Departamental
Proyectado a Diciembre de la vigencia presente.  </t>
  </si>
  <si>
    <t xml:space="preserve">100% de productos comunicativos elaborados y/o publicados por demanda, sobre la ejecución financiera de la Entidad, buscando la fácil comprensión de los resultados presentados por parte de la comunidad.
Proyectado a Diciembre de la vigencia presente.  </t>
  </si>
  <si>
    <t>31/07/2025  
31/12/2025</t>
  </si>
  <si>
    <t>Sección de Noticias actualizada en el portal web.
Con corte 30 de Abril</t>
  </si>
  <si>
    <t xml:space="preserve">https://transitodelatlantico.gov.co/   </t>
  </si>
  <si>
    <t>Redes sociales utilizadas para dar a conocer la gestión del ITA.  
Con corte 30 de Abril</t>
  </si>
  <si>
    <t xml:space="preserve">Realizar diálogos ciudadanos con diferentes grupos de interés y ciudadanía en general en el marco de la reunión 
pública preparatoria 
Con corte  31 de Agosto, </t>
  </si>
  <si>
    <t>01/02/2025 -
31/12/2025</t>
  </si>
  <si>
    <t xml:space="preserve">Promoción de la Audiencia Publica.
Con corte  31 de Agosto, </t>
  </si>
  <si>
    <t xml:space="preserve">Audiencia Pública realizada.
Con corte  31 de Agosto, </t>
  </si>
  <si>
    <t xml:space="preserve">Un (1) documento correspondiente a la Rendición de Cuentas de la entidad
Con corte  31 de Agosto, </t>
  </si>
  <si>
    <t>30/06/2025 - 
31/12/2025</t>
  </si>
  <si>
    <t xml:space="preserve">Realizar la Socialización del Código de Integridad y mecanismos de denuncia en medios de información del ITA. 
Proyectado a Diciembre de la vigencia presente.  </t>
  </si>
  <si>
    <t xml:space="preserve">Realizar la divulgación del Código de integridad del ITA, dentro de los procesos de Inducción y Reinducción programados para la vigencia
Proyectado a Diciembre de la vigencia presente.  </t>
  </si>
  <si>
    <t xml:space="preserve">Realizar 2 actividades de formación y/o sensibilización sobre el código de integridad adoptado en el  ITA. 
Con corte  31 de Agosto, Proyectado a Diciembre de la vigencia presente.  </t>
  </si>
  <si>
    <t xml:space="preserve">Realizar un (1) documento politica conflicto de interés en el ITA.
Proyectado a Diciembre de la vigencia presente.  </t>
  </si>
  <si>
    <t xml:space="preserve">Realizar una medición mediante la elaboración y aplicación de un instrumento a los servidores públicos del ITAI, de manera que se evidencie el avance de la apropiación del Código de Integridad reflejado en la Cultura de Valores del ITA.
Proyectado a Diciembre de la vigencia presente.  </t>
  </si>
  <si>
    <t>30/09/2025 - 
31/12/2025</t>
  </si>
  <si>
    <t xml:space="preserve">Realizar la divulgación por los diferentes medios de comunicación interno de invitaciones y de actividades de capacitación propuestas por la Secretaría de Transparencia de la Presidencia de la República,  servidores y funcionarios del ITA.
Proyectado a Diciembre de la vigencia presente.  </t>
  </si>
  <si>
    <t>01/02/2025 - 
31/12/2025</t>
  </si>
  <si>
    <t xml:space="preserve">Realizar mínimo 3 actividades comunicativas interna y externa en el año para sensibilizar y socializar al público objetivo la carta de Trato Digno a los usuarios y los canales de atención. 
Con corte  31 de Agosto, Proyectado a Diciembre de la vigencia presente.  </t>
  </si>
  <si>
    <t>Esta  actividad se encuentra programada a realizar en el segundo cuatrimestre del 1 de mayo al 31 de agosto y el  tercer cuatrimestre del 1 de septiembre al 31 de diciembre de 2025.</t>
  </si>
  <si>
    <t>No se cumplio, se programa para el tercer trimestre dela no.</t>
  </si>
  <si>
    <t>No aplica, no contamos con tecnologia de la innovacion.</t>
  </si>
  <si>
    <t>Evidncia es anexo 1.</t>
  </si>
  <si>
    <t>Evidencia anexo 1.</t>
  </si>
  <si>
    <t>Se modifica la fecha de realizacion de esta actividad y se programa para cumplimiento el ultimo trimestre.</t>
  </si>
  <si>
    <t xml:space="preserve">Se llevaron a cabo actividades orientadas al rediseño y revisión de los procesos documentados en el Programa de Gestión Documental (PGD). </t>
  </si>
  <si>
    <t>Durante el segundo trimestre del año, se realizaron labores de intervención y organización del Fondo Acumulado</t>
  </si>
  <si>
    <t>Durante el segundo trimestre del año, se realizaron labores de intervención y organización de archivos en las áreas de Jurídica, Contratación y Financiera.</t>
  </si>
  <si>
    <t>Durante el segundo trimestre, se ha continuado con el proceso de formulación de la Política de Gestión Documental de la entidad</t>
  </si>
  <si>
    <t>Se adelantaron actividades correspondientes a la actualización de uno de los seis programas que conforman el Sistema Integrado de Conservación Documental (SIC), el cual se encuentra debidamente documentado y publicado en la Intranet institucional.</t>
  </si>
  <si>
    <t xml:space="preserve">Las Tablas de Retención Documental (TRD) y el Cuadro de Clasificación Documental (CCD) han sido elaborados de acuerdo con la metodología establecida por el Archivo General de la Nación (AGN). </t>
  </si>
  <si>
    <t>Hoja de ruta construida</t>
  </si>
  <si>
    <t>Anexo 1. actividad 9 y 10</t>
  </si>
  <si>
    <t>https://drive.google.com/drive/u/0/folders/1i5ebbXK4GVlRPtpeGhehjACkY5EnAQhH</t>
  </si>
  <si>
    <t>https://drive.google.com/drive/u/0/folders/1i-i_yHKQ93ySsQLiTgTOWMBWCMBnDCAn</t>
  </si>
  <si>
    <r>
      <rPr>
        <sz val="11"/>
        <color theme="1"/>
        <rFont val="Calibri"/>
        <family val="2"/>
        <scheme val="minor"/>
      </rPr>
      <t xml:space="preserve">
</t>
    </r>
    <r>
      <rPr>
        <u/>
        <sz val="11"/>
        <color theme="10"/>
        <rFont val="Calibri"/>
        <family val="2"/>
        <scheme val="minor"/>
      </rPr>
      <t xml:space="preserve">
https://drive.google.com/drive/u/0/folders/1Cb7XO9e6S1VDDPCPKSbed4xd_CS4w-xZ  
</t>
    </r>
  </si>
  <si>
    <r>
      <t xml:space="preserve">
</t>
    </r>
    <r>
      <rPr>
        <sz val="11"/>
        <color theme="1"/>
        <rFont val="Calibri"/>
        <family val="2"/>
        <scheme val="minor"/>
      </rPr>
      <t xml:space="preserve">
</t>
    </r>
    <r>
      <rPr>
        <u/>
        <sz val="11"/>
        <color rgb="FF0070C0"/>
        <rFont val="Calibri"/>
        <family val="2"/>
        <scheme val="minor"/>
      </rPr>
      <t xml:space="preserve">
https://drive.google.com/drive/u/0/folders/1Cb7XO9e6S1VDDPCPKSbed4xd_CS4w-xZ  </t>
    </r>
    <r>
      <rPr>
        <u/>
        <sz val="11"/>
        <color theme="10"/>
        <rFont val="Calibri"/>
        <family val="2"/>
        <scheme val="minor"/>
      </rPr>
      <t xml:space="preserve">
</t>
    </r>
  </si>
  <si>
    <r>
      <t xml:space="preserve">El 8 de julio se realizó el envío de la difusión sobre los canales de denuncias internas, dirigido a los contratistas y funcionarios de ITA, a través de correo electrónico.
</t>
    </r>
    <r>
      <rPr>
        <sz val="11"/>
        <color rgb="FF0070C0"/>
        <rFont val="Arial"/>
        <family val="2"/>
      </rPr>
      <t>https://drive.google.com/drive/u/0/folders/1WzeLltDWIx7yzsnHVVLQdNmKvLTwOqQL</t>
    </r>
  </si>
  <si>
    <t>Informe de Seguimientos
con corte 31 de Agosto</t>
  </si>
  <si>
    <t>https://drive.google.com/drive/u/0/folders/1WzdV0IeIX2jJZT3rW7ogXPhf37_g70UZ</t>
  </si>
  <si>
    <r>
      <t xml:space="preserve">En el Quinto  comité de gestión y desempeño se realizará la asignación de la oficina y persona encargada del SARLAFT
</t>
    </r>
    <r>
      <rPr>
        <sz val="11"/>
        <color rgb="FF0070C0"/>
        <rFont val="Arial"/>
        <family val="2"/>
      </rPr>
      <t>https://drive.google.com/drive/u/0/folders/120F-MwQb2dEUikaAgv_zYZ_LyhS42ona</t>
    </r>
  </si>
  <si>
    <t>Lista de Chequeo dentro de la vinculación de terceros en el Transito del Atlántico. 
con corte a 30 de Abril,</t>
  </si>
  <si>
    <t>https://drive.google.com/drive/u/0/folders/1POrVWGFldqrtq-SC5eA3BmJKAMa6Nz48</t>
  </si>
  <si>
    <t xml:space="preserve">100% de Informes de gestión y documentos publicados en el Menu de transparencia.
Con corte  31 de Agosto,   Proyectado a Diciembre de la vigencia presente.  </t>
  </si>
  <si>
    <r>
      <t xml:space="preserve">dentro de los comites se divulga la informacion de gestión institucional,  seguimientos plan de desarrollo y planes de acción de manera trimestral.  
</t>
    </r>
    <r>
      <rPr>
        <sz val="11"/>
        <color rgb="FF0070C0"/>
        <rFont val="Arial"/>
        <family val="2"/>
      </rPr>
      <t>https://drive.google.com/drive/u/0/folders/120F-MwQb2dEUikaAgv_zYZ_LyhS42ona</t>
    </r>
  </si>
  <si>
    <t xml:space="preserve">Elaborar informes para determinar el resultado del avance en la ejecución del Plan de Acción  en el portal web del ITA. </t>
  </si>
  <si>
    <t xml:space="preserve">Documento Informe de avance del Plan de Acción
 Proyectado a Diciembre de la vigencia presente.  </t>
  </si>
  <si>
    <r>
      <t xml:space="preserve">
Se realizó la gestión y articulación en el Comité de Gestión y Desempeño, coordinando con cada dependencia la etapa preparatoria y el alistamiento de la información necesaria para la Audiencia de Rendición de Cuentas, la cual fue realizada por la Gobernación del Atlántico, con la participación de Tránsito del Atlántico como entidad adscrita.
</t>
    </r>
    <r>
      <rPr>
        <sz val="11"/>
        <color rgb="FF0070C0"/>
        <rFont val="Arial"/>
        <family val="2"/>
      </rPr>
      <t>https://drive.google.com/drive/u/0/folders/120F-MwQb2dEUikaAgv_zYZ_LyhS42ona</t>
    </r>
    <r>
      <rPr>
        <sz val="11"/>
        <color theme="1"/>
        <rFont val="Arial"/>
        <family val="2"/>
      </rPr>
      <t xml:space="preserve">
</t>
    </r>
  </si>
  <si>
    <r>
      <t xml:space="preserve">Se realizó la divulgación de la Audiencia Pública de Rendición de Cuentas, programada para el 22 de mayo, a través de diferentes medios de comunicación institucional.
Entre los canales utilizados se destacaron las redes sociales Instagram y Facebook, con el fin de informar e invitar a la ciudadanía a participar activamente en el espacio de diálogo y transparencia.
link: 
</t>
    </r>
    <r>
      <rPr>
        <sz val="10"/>
        <color rgb="FF0070C0"/>
        <rFont val="Arial"/>
        <family val="2"/>
      </rPr>
      <t xml:space="preserve">https://web.facebook.com/watch/live/?ref=watch_permalink&amp;v=441250482152763
</t>
    </r>
    <r>
      <rPr>
        <sz val="10"/>
        <color theme="1"/>
        <rFont val="Arial"/>
        <family val="2"/>
      </rPr>
      <t xml:space="preserve">
link:
</t>
    </r>
    <r>
      <rPr>
        <sz val="10"/>
        <color rgb="FF0070C0"/>
        <rFont val="Arial"/>
        <family val="2"/>
      </rPr>
      <t>https://www.instagram.com/p/DKCqP6LtEfr/</t>
    </r>
  </si>
  <si>
    <r>
      <rPr>
        <sz val="10"/>
        <color theme="1"/>
        <rFont val="Calibri"/>
        <family val="2"/>
        <scheme val="minor"/>
      </rPr>
      <t xml:space="preserve">El 22 de mayo se llevó a cabo la Audiencia Pública de Rendición de Cuentas, con el objetivo de interactuar con la ciudadanía e informar sobre la gestión institucional desarrollada.
La jornada se realizó a través de modalidad presencial y/o virtual, permitiendo la participación activa de los ciudadanos y garantizando el acceso a la información. </t>
    </r>
    <r>
      <rPr>
        <u/>
        <sz val="10"/>
        <color theme="10"/>
        <rFont val="Calibri"/>
        <family val="2"/>
        <scheme val="minor"/>
      </rPr>
      <t xml:space="preserve">
</t>
    </r>
    <r>
      <rPr>
        <u/>
        <sz val="10"/>
        <color rgb="FF0070C0"/>
        <rFont val="Calibri"/>
        <family val="2"/>
        <scheme val="minor"/>
      </rPr>
      <t>https://www.youtube.com/watch?v=8gmwqNljyPI</t>
    </r>
  </si>
  <si>
    <t>https://www.atlantico.gov.co/index.php/informes-de-rendicion-de-cuentas/25880-informe-audiencia-publica-de-rendicion-de-cuentas-gestion-2024</t>
  </si>
  <si>
    <r>
      <rPr>
        <sz val="11"/>
        <color theme="1"/>
        <rFont val="Calibri"/>
        <family val="2"/>
        <scheme val="minor"/>
      </rPr>
      <t>El 8 de julio se realizó el envío de la difusión sobre los canales de denuncias internas, dirigido a los contratistas y funcionarios de ITA, a través de correo electrónico.</t>
    </r>
    <r>
      <rPr>
        <u/>
        <sz val="11"/>
        <color theme="10"/>
        <rFont val="Calibri"/>
        <family val="2"/>
        <scheme val="minor"/>
      </rPr>
      <t xml:space="preserve">
</t>
    </r>
    <r>
      <rPr>
        <u/>
        <sz val="11"/>
        <color rgb="FF0070C0"/>
        <rFont val="Calibri"/>
        <family val="2"/>
        <scheme val="minor"/>
      </rPr>
      <t xml:space="preserve">
https://drive.google.com/drive/u/0/folders/1WzeLltDWIx7yzsnHVVLQdNmKvLTwOqQL</t>
    </r>
  </si>
  <si>
    <r>
      <t xml:space="preserve">A corte del 30 de agosto, se realizaron dos actividades de divulgación del Código de Integridad, orientadas a promover su conocimiento y apropiación por parte del personal de la entidad. La primera se llevó a cabo en la sede principal del ITA y la segunda en la sede de Baranoa, con la participación de servidores públicos y contratistas de las diferentes áreas, quienes recibieron información sobre los principios, valores y lineamientos éticos establecidos, fomentando así una cultura institucional basada en la transparencia y el buen comportamiento.
</t>
    </r>
    <r>
      <rPr>
        <sz val="11"/>
        <color rgb="FF0070C0"/>
        <rFont val="Arial"/>
        <family val="2"/>
      </rPr>
      <t xml:space="preserve">
https://drive.google.com/drive/u/0/folders/10xcyLaJrnz53_1MesBfaUfpIFdvoQa1I</t>
    </r>
    <r>
      <rPr>
        <sz val="11"/>
        <color theme="1"/>
        <rFont val="Arial"/>
        <family val="2"/>
      </rPr>
      <t xml:space="preserve">
</t>
    </r>
  </si>
  <si>
    <r>
      <t xml:space="preserve">
</t>
    </r>
    <r>
      <rPr>
        <sz val="11"/>
        <color rgb="FF0070C0"/>
        <rFont val="Arial"/>
        <family val="2"/>
      </rPr>
      <t>https://drive.google.com/drive/u/0/folders/18njNdxXM-cfyHyUN0tB8pYh_Bj4lr5WI</t>
    </r>
  </si>
  <si>
    <t>Ya esta el plan formulado</t>
  </si>
  <si>
    <t>Durante este trimestre, fue elaborado la Memoria Descriptiva y sus documentos anexos por el personal encargado, la cual está en revisión, con el fin de validar la aplicación y cumplimiento de lo estipulado en el Acuerdo 001 de 2024 para la convalidación de las Tablas de Retención Documental ante el Concejo Departamental de Archivo.</t>
  </si>
  <si>
    <t>Se cumplieron con las actividades correspondientes a la actualización del Sistema Integrado de Conservación – SIC y el Plan de conservación documental</t>
  </si>
  <si>
    <t>Para este tercer trimestre se formuló la Política de Gestión Documental, teniendo en cuenta la construcción de la reseña histórica de la entidad, insumos fundamentales para la estructuración adecuada de la misma, así como los parámetros del anexo 2 del Acuerdo 001 de 2024</t>
  </si>
  <si>
    <t>Durante el tercer trimestre de esta vigencia, se continuaron realizando labores de intervención y organización de archivos en las áreas de Jurídica, Contratación y Financiera. Estas actividades incluyeron la clasificación, depuración y conformación de expedientes</t>
  </si>
  <si>
    <t>se realizaron labores de intervención y organización del Fondo Acumulado. Estas actividades incluyeron la clasificación, depuración y conformación de expedientes, limpieza mecánica, descripción documental, con el fin de mejorar y facilitar el acceso a la información</t>
  </si>
  <si>
    <t xml:space="preserve">Se llevaron a cabo actividades orientadas al rediseño y revisión de los procesos documentados en el Programa de Gestión Documental (PGD). Aunque el documento aún no está terminado y permanece en estado de borrador, se está evaluando su contenido conforme a los lineamientos establecidos en el Acuerdo 01 de 2024 del Archivo General de la Nación (AGN). </t>
  </si>
  <si>
    <t>Se realizo actividad de medicion de factor de riesgo psicosocial y se socializo en ambas sedes.</t>
  </si>
  <si>
    <t>Sistema de control interno basada en el modelo estándar de control interno MECI.  Realizado entre el 4 y 29 de junio. Asistio Shirley Giraldo</t>
  </si>
  <si>
    <t>Shirley Giraldo realizo esta capacitacion CENDAP</t>
  </si>
  <si>
    <t>Capacitacion con la ESAP del  18 de junio al 11 de julio en modalidad virtual.  Realizada por Eliana Pereira</t>
  </si>
  <si>
    <t>Capacitacion de auditores internos realizada por el SENA durante el mes de julio y agosto.</t>
  </si>
  <si>
    <t>Capacitacion virtual con Didactica empresarial, del 16 de septiembre al 3 de octubre. Manejo de inteligencia artificial y redaccion de informes. La estan haciendo 11 funcionarios.</t>
  </si>
  <si>
    <t>capacitacion virtual del uso de correo electronico, 2 jornadas realizadas en el mes de septiembre.</t>
  </si>
  <si>
    <t>ASITIERON LIZETH GONSALEZ Y DORIS PADILLA DEL 13 AL 15 DE MARZO</t>
  </si>
  <si>
    <t>Documento PETI</t>
  </si>
  <si>
    <t xml:space="preserve">Acta de comite gestion y desempeño Institucional # 5 </t>
  </si>
  <si>
    <t xml:space="preserve">Plan de Comunicaciones Peti </t>
  </si>
  <si>
    <t xml:space="preserve">Se realizaron las mediciones periodicas a los controles correspondiemntes del porceso de tecnologias de la información </t>
  </si>
  <si>
    <t>Se  realizaron seguimiento a los controles para la mitigación de perdida de activos de la información</t>
  </si>
  <si>
    <t xml:space="preserve">Se realizan seguimientos a los riesgos y se realizan anotaciones </t>
  </si>
  <si>
    <t xml:space="preserve">El MSPI se encuentra actualizado en identificación del alcance y límites, política y objetivos </t>
  </si>
  <si>
    <t>La estructura de roles y responsabilidades para la gestión de los propósitos del MSPI y de las fases definidas, se encuentran establecidas en el manual</t>
  </si>
  <si>
    <t xml:space="preserve">Se realizo la revisión del estado del modelo de seguridad y privacidad de la información y se llevo a la alta dirección en el comité #5 de Gestión y Desempeño Institucional </t>
  </si>
  <si>
    <t xml:space="preserve">Se  reporgrama para el proximo  trimestre </t>
  </si>
  <si>
    <t>Actualizacion de la matriz de peligros y evaluacion y valoracion de riesgos con participacion de todos los niveles de la entidad</t>
  </si>
  <si>
    <t>El dia 14 de agosto se realizo capacitacion en accidente e incidente laboral</t>
  </si>
  <si>
    <t>El dia 29 de agosto se realizo capacitacion de manejo de stress y riesgo psicosocial.</t>
  </si>
  <si>
    <t>Se han realizado 3 comites COCCOLA hasta la fecha. En los meses de junio, julio y agosto.</t>
  </si>
  <si>
    <t>Capacitacion Claves para la seguridad social de contratistas</t>
  </si>
  <si>
    <t>Metas Proyectadas IV Trimestre</t>
  </si>
  <si>
    <t>Metas proyectadas IV Trimestre</t>
  </si>
  <si>
    <t>Avance acumulado año</t>
  </si>
  <si>
    <t>Esta reunion esta programada para realizarla 22 de diciembre</t>
  </si>
  <si>
    <t>Se realizo comité ultima semana de junio. 24 de junio</t>
  </si>
  <si>
    <t>Se realizo comité COPPAST 23 de julio, 7 de agosto</t>
  </si>
  <si>
    <t>se realizo comité 27 de septiembre, 12 de noviembre y la proxima esta programada para el 22 de diciembre</t>
  </si>
  <si>
    <t>En el mes de agosto se realizo inspeccion ergononica de las puestos de trabajo.</t>
  </si>
  <si>
    <t>Se realizo esta actividad 24 de noviembre</t>
  </si>
  <si>
    <t>El dia 11 de agosto se  realizo capacitacion en manejo de extintores.</t>
  </si>
  <si>
    <t>se realizo simulacro 22 de octubre</t>
  </si>
  <si>
    <t>Se actualizo la matriz legal y se hizo socializacion a los integrantes del COPASS</t>
  </si>
  <si>
    <t>Actualizacion del plan de prevencion, preparacion y respuesta ante emergencias. 23 DE JULIO</t>
  </si>
  <si>
    <t>PENDIENTE COMPRA DE BOTIQUINES</t>
  </si>
  <si>
    <t>Se cuenta con el programa, se capacitan a agentes en el sector rural.</t>
  </si>
  <si>
    <t>lizare</t>
  </si>
  <si>
    <t>Despues de realizar el ultimo comité, se realiza la evaluacion.  Queda agendada para el proxmo año.</t>
  </si>
  <si>
    <t>Capacitacion del sistema de control interno basado en el modelo estandar de control interno.  Asistio Marlene fontalvo del 25 de julio al 13 de agosto. Con la ESAP en modalidad virtual.</t>
  </si>
  <si>
    <t>Esta actividad se pasa para el proximo trimestre</t>
  </si>
  <si>
    <t>Se pasa la actividad para el proximo trimestre</t>
  </si>
  <si>
    <t>Las Tablas de Retención Documental (TRD) y el Cuadro de Clasificación Documental (CCD) fueron estructurados conforme a la metodología y lineamientos establecidos por el Archivo General de la Nación (AGN).
Eliana Pereira.</t>
  </si>
  <si>
    <t>Se dio cumplimiento a las actividades correspondientes a la actualización del Sistema Integrado de Conservación (SIC) y del Plan de Conservación Documental, documentos que se encontraban publicados en su última versión en la intranet institucional.</t>
  </si>
  <si>
    <t>se formuló la Política de Gestión Documental, teniendo en cuenta la reseña histórica de la entidad como insumo esencial para su estructuración</t>
  </si>
  <si>
    <t>se continuaron las labores de intervención y organización de los archivos de gestión en las áreas de Jurídica, Contratación y Financiera.</t>
  </si>
  <si>
    <t>En este periodo se realizaron actividades de intervención y organización del Fondo Acumulado</t>
  </si>
  <si>
    <t>Finanzas publicas y presupuestal</t>
  </si>
  <si>
    <t>Capacitacion realizada por Lizette Gonzalez y Marlyn Manga el 16 de julio de 2025 con la ESAP.</t>
  </si>
  <si>
    <t>Se realizo el sabado 8 de noviembre,  se envio como evidencia de listado de asistencia</t>
  </si>
  <si>
    <t>Esta capacitacion inicio el 9 de noviembre y finaliza el 9 de diciembre. Esta siendo realizada por todo el grupo contravencional</t>
  </si>
  <si>
    <t>Inicio 9 de noviembre y finaliza el 9 de dicembre. Lo esta haciendo todo el grupo contravencional. Envian evidencia de resolucion pago de isncripcion a diplomado.</t>
  </si>
  <si>
    <t>Capacitacion en claves para la gesion del cobro coactivo.  Lo realizo Erika Charris, Maria Chimas y Alex Ramos. se realizo los dias 1 de julio y 31 de agosto.</t>
  </si>
  <si>
    <t>Se hizo en abril con la ESAP lo realizo Elba Bolaño.</t>
  </si>
  <si>
    <t>CAPACITACION EN EXCEL BASICO TERMINO EN JULIO Y  EN SEPTIEMBRE EMPIEZA LA CAPACITACION DE EXCEL AVANZADO.</t>
  </si>
  <si>
    <t>Congreso nacional de contratacion estatal realizado del 8 al 10 de mayo en Bogota. Asistieron Cinthya Mercado y Carlos Granados.</t>
  </si>
  <si>
    <t>Inteligencia artificial estrategica para empresas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</si>
  <si>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</si>
  <si>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Etica y Transparencia en la funcion publica</t>
  </si>
  <si>
    <t>Congreso Seguridad Vial</t>
  </si>
  <si>
    <t>Empleo Público</t>
  </si>
  <si>
    <t>Diplomado en Policia Judicial</t>
  </si>
  <si>
    <t>Curso en relaciones humanas, etica y morales</t>
  </si>
  <si>
    <t>Capacitacion Modelo integrado de planeacion y gestion MIPG, asisitio LUIS GOMEZ, del 18 de junio a 11 de julio con la ESAP</t>
  </si>
  <si>
    <t xml:space="preserve"> Jornada de capacitacion realizada el 12 de agosto en la insitucion universitaria de barranquilla, asistieron Rebeca, Silvana Molinares, Maria Cecilia de La rosa, Ofelia Negrete.</t>
  </si>
  <si>
    <t>2 Jornadas</t>
  </si>
  <si>
    <t>Con el Sena inicio en el mes de junio y finaliza en julio.</t>
  </si>
  <si>
    <t>Realiza por elba Bolaño, abril 25 con la ESAP.</t>
  </si>
  <si>
    <t>Curso virtual Empleo Publico,  asisitio Yuseffy Locarno, octubre 16 de  2025.</t>
  </si>
  <si>
    <t xml:space="preserve">Capacitacion diplomado tecnico policia judcial, actualizacion normatividad transito, relaciones humanas.  Empezo el 23 de octubre y finalizo el 3 de diciembre. Dirigida a agentes de transito,  Ramon Fruto y agentes de municipios. </t>
  </si>
  <si>
    <t>Agentes de transito y Ramon fruto, del 23 de octubre al 3 de diciembre. Sede simit Barranquilla, se envio listado de asistentes.</t>
  </si>
  <si>
    <t>Se hizo analisis del personal de retiro, pero no se hizo el programa.</t>
  </si>
  <si>
    <t>1 jorrnada</t>
  </si>
  <si>
    <t>Capacitacion realizada por Yussefy Locarno y Cynthia Mercado el 26 de junio por FyC consultores.</t>
  </si>
  <si>
    <t xml:space="preserve"> se realizo actividad del dia del  servidor publico con una ciclovia el dia 6 de julio.  Vacaciones recreativas para los niños en cajacopi en el mes de julio.</t>
  </si>
  <si>
    <t>Se envio email con el link para inscripcion de todos los abogados en el mes de julio. Pendiente enviar el numero de abogados inscritos.</t>
  </si>
  <si>
    <t>Duranrte el año se llevaron a cabo mas de cuatro actiividades del codigo de integridad, durante este trimestre se diligencio el analisis de precepcion del codigo de integridad.  En octubre se hizo la ultima actividad en la sede Barranquilla.</t>
  </si>
  <si>
    <t>Programa de desvinculación elaborado y ejecutado</t>
  </si>
  <si>
    <t>Se realizo caminata ecologica, fiesta de niños en diciembre 5 en summit, fiesta de fin de añ de servidores</t>
  </si>
  <si>
    <t>Se empezo a crear la cultura que las personas de servicio al cliente pidan a los usuarios que califiquen su servicio.  Este año se le dio un premio a Erika villarreal por esta labor.</t>
  </si>
  <si>
    <t>Se hizo la evaluacion del proyecto del equipo inscrito y se expidio la resolucion que define el incentivo</t>
  </si>
  <si>
    <t>Se desarrollaron los sabados del mes de noviembre y diciembre. 1 actividad en Baranoa y 2 en Barranquilla, apoyadas con una psicologa, se trabajaron temas como manejo de confilctos, trabajo en equipo, asertividad.</t>
  </si>
  <si>
    <t>Congreso de seguridad vial en Cartagena 4 y 6 de noviembre, asistiron William Noguera y Carlos Granados.  Congreso de seguridad vial en Barranquilla el 14 de noviembre.</t>
  </si>
  <si>
    <t>Congreso seguridad vial del SIMIT,¡Por una movilidad segura y sostenible para el desarrollo!, realizado del 3 al 5 de septiembre en Valledupar, asistio William Noguera.</t>
  </si>
  <si>
    <t>Plan de bienestar e incentivos formulado</t>
  </si>
  <si>
    <t>Metas Ejecutadas IV Trimestre</t>
  </si>
  <si>
    <t>Metas ejecutadas año</t>
  </si>
  <si>
    <t>Se elaboro matriz de sefuridad de la informacion.</t>
  </si>
  <si>
    <t>Se definio el progrma de auditoria interna pero no se ha presentado en comité para aprobacion.</t>
  </si>
  <si>
    <t>Se definieron e identificaron los planes de mejoramiento del MSPI, pendiente activarlos y llevarlos a cabo.</t>
  </si>
  <si>
    <t>https://drive.google.com/drive/u/0/folders/1cgnIJ_VjpnOPnt0UG14jWjtaAV8xAYht</t>
  </si>
  <si>
    <t>https://drive.google.com/drive/u/0/folders/1y21k9hCSNYBNEBTZYTAGpl4JVWdQpdOg</t>
  </si>
  <si>
    <t>Se tiene proyectado realizar en el mes de diciembre, por parte de la Oficina de Control Interno, una auditoría interna con el fin de verificar y evaluar el cumplimiento de las acciones establecidas en el Plan de Transparencia y Ética Pública (PTEP), incluyendo la evaluación de la gestión del riesgo de corrupción, con el propósito de identificar avances, brechas y oportunidades de mejora, y formular las recomendaciones correspondientes para el fortalecimiento de los controles institucionales.</t>
  </si>
  <si>
    <t>El informe correspondiente al corte del 30 de septiembre no pudo ser elaborado debido a inconvenientes presentados en el sistema ORFEO, lo que impidió la consolidación y validación oportuna de la información.
En consecuencia, se realizará un informe excepcional con corte al 30 de noviembre, el cual integrará la totalidad de los registros y denuncias ingresadas durante el periodo comprendido. Y se proyectara a entregar en el mes de diciembre a  mas tardar el 19/12/2025.
Cabe aclarar que el informe del mes de diciembre será entregado en el mes de enero de 2026, ya que por ser un tema de radicación no se puede cuantificar cuantas peticiones recibiremos en el mes.</t>
  </si>
  <si>
    <t>https://drive.google.com/drive/u/0/folders/1RqN6kvmoSCx5FeKNAa1ZCXo_Cx6ESkZn</t>
  </si>
  <si>
    <t>https://drive.google.com/drive/u/0/folders/1ctqm9dg9mRQBNgsKdFde0opD4eKMdUjl</t>
  </si>
  <si>
    <t>https://drive.google.com/drive/u/0/folders/1EsVytFp4tnWtOwehCr6nZMw7RDHvlgFa</t>
  </si>
  <si>
    <t>Informe de solicitudes de acceso a la información, el cual se tiene proyectado elaborar y publicar en el Menú de “Transparencia y Acceso a la Información Pública”, con corte al 31 de diciembre de 2025.</t>
  </si>
  <si>
    <r>
      <rPr>
        <sz val="11"/>
        <rFont val="Calibri"/>
        <family val="2"/>
        <scheme val="minor"/>
      </rPr>
      <t xml:space="preserve">Se conuslto varias veces la plataofrma de https://apps.procuraduria.gov.co/ita/login/, pero para la vigencia 2025, no se habilito el cargue para el reporte, pero si nos relaizaron una auditoria corresponidnte a la vigenica 2024, se revisaron las observaciones y se tomaron correctivos. Se adjunta evidencia de que no se encuentra abierto para este periodo. </t>
    </r>
    <r>
      <rPr>
        <u/>
        <sz val="11"/>
        <color theme="10"/>
        <rFont val="Calibri"/>
        <family val="2"/>
        <scheme val="minor"/>
      </rPr>
      <t xml:space="preserve">
https://drive.google.com/drive/u/0/folders/1hbL29BFqmLKYDEYVHnDZ3jGO18RwKqAm</t>
    </r>
  </si>
  <si>
    <t>Actualizar la información y publicar nuevos conjuntos de datos abiertos que generen valor para la gestión institucional, relacionados con la información de trámites, servicios y el desempeño institucional del Tránsito del Atlántico en la página web institucional. Esta actividad se tiene proyectada para su publicación con corte al 31 de diciembre de la vigencia en curso.</t>
  </si>
  <si>
    <t>https://drive.google.com/drive/u/0/folders/1XZ12hkoERPPPFx5HdpEMB6_c2dRaJMK7</t>
  </si>
  <si>
    <r>
      <rPr>
        <sz val="11"/>
        <rFont val="Calibri"/>
        <family val="2"/>
        <scheme val="minor"/>
      </rPr>
      <t>Dentro de los comites se divulga la informacion de gestión institucional,  seguimientos plan de desarrollo y planes de acción de manera trimestral.</t>
    </r>
    <r>
      <rPr>
        <u/>
        <sz val="11"/>
        <color theme="10"/>
        <rFont val="Calibri"/>
        <family val="2"/>
        <scheme val="minor"/>
      </rPr>
      <t xml:space="preserve">
https://drive.google.com/file/d/1DGpQpo53BK5Uwd9BVNqksjS7YiAMtLgK/view?usp=drive_link</t>
    </r>
  </si>
  <si>
    <t>https://www.facebook.com/TransitoAtl/
https://x.com/TransitoAtl/
https://www.youtube.com/channel/UC1MZzgLor2FASqT40OzVWsA
https://www.instagram.com/transitodelatlantico/
https://www.tiktok.com/@transitoatl?_t=ZS-8w6WkZhsbI2&amp;_r=1</t>
  </si>
  <si>
    <t>https://drive.google.com/drive/u/0/folders/16TFBSUzizG7WvOjOefpjujAsQh1d-w_w</t>
  </si>
  <si>
    <t>https://drive.google.com/drive/u/0/folders/1Thf6V-yutqInJQmIS5oi1p8Cb4bYwJN_</t>
  </si>
  <si>
    <r>
      <rPr>
        <sz val="11"/>
        <color theme="1"/>
        <rFont val="Calibri"/>
        <family val="2"/>
        <scheme val="minor"/>
      </rPr>
      <t>A corte del mes de diciembre, se realizaron dos actividades de divulgación del Código de Integridad, orientadas a promover su conocimiento y apropiación por parte del personal de la entidad. La primera se llevó a cabo en la sede principal del ITA y la segunda en la sede de Baranoa, con la participación de servidores públicos y contratistas de las diferentes áreas, quienes recibieron información sobre los principios, valores y lineamientos éticos establecidos, fomentando así una cultura institucional basada en la transparencia y el buen comportamiento.</t>
    </r>
    <r>
      <rPr>
        <u/>
        <sz val="11"/>
        <color theme="10"/>
        <rFont val="Calibri"/>
        <family val="2"/>
        <scheme val="minor"/>
      </rPr>
      <t xml:space="preserve">
https://drive.google.com/drive/u/0/folders/1n6t7yM0pZuL74IKglyVO2lWRX7yne5qe</t>
    </r>
  </si>
  <si>
    <r>
      <rPr>
        <sz val="11"/>
        <color theme="1"/>
        <rFont val="Calibri"/>
        <family val="2"/>
        <scheme val="minor"/>
      </rPr>
      <t xml:space="preserve">El instituto de tránsito del Atlántico, tienen definido el procemiento para el manejo y declaración de conflicto de intereses que establece los lineamientos para la prevención, identificación , declaración , manejo y gestión de potenciales conflictos de interés derivados del desarrollo de las actividades del instituto de Tránsito, se da cumplimiento al alcance del procedimiento en mención a través de la Implementación y adherencia a los formatos GTH F 29 declaración de conflicto de intereses y  GTH F 26 formato de declaraciones de intereses particulares del servidor público o contratista
</t>
    </r>
    <r>
      <rPr>
        <u/>
        <sz val="11"/>
        <color theme="10"/>
        <rFont val="Calibri"/>
        <family val="2"/>
        <scheme val="minor"/>
      </rPr>
      <t xml:space="preserve">
https://drive.google.com/drive/u/0/folders/14RnG91dsUxj3TDIfuQIoGNpcBQIBI-k7</t>
    </r>
  </si>
  <si>
    <t>https://drive.google.com/drive/u/0/folders/1mG5PzTygx0yjhFS9a5ugeziRU7ydcpx0</t>
  </si>
  <si>
    <t>https://drive.google.com/drive/u/0/folders/1L0IMB6ENBVGmVRsweo1pCqxY-F3F-YTI</t>
  </si>
  <si>
    <t>https://drive.google.com/drive/u/0/folders/1WxXSkJWvcrRLWv4_DjV-Re-yqPtSAekM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</si>
</sst>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 #,##0;[Red]\-&quot;$&quot;\ #,##0"/>
    <numFmt numFmtId="165" formatCode="_-&quot;$&quot;\ * #,##0.00_-;\-&quot;$&quot;\ * #,##0.00_-;_-&quot;$&quot;\ * &quot;-&quot;??_-;_-@_-"/>
    <numFmt numFmtId="166" formatCode="_ &quot;$&quot;\ * #,##0.00_ ;_ &quot;$&quot;\ * \-#,##0.00_ ;_ &quot;$&quot;\ * &quot;-&quot;??_ ;_ @_ "/>
    <numFmt numFmtId="167" formatCode="_(* #,##0.00_);_(* \(#,##0.00\);_(* &quot;-&quot;??_);_(@_)"/>
    <numFmt numFmtId="168" formatCode="#,###\ &quot;COP&quot;"/>
    <numFmt numFmtId="169" formatCode="0.0"/>
  </numFmts>
  <fonts count="1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name val="Calibri"/>
      <family val="2"/>
      <scheme val="minor"/>
    </font>
    <font>
      <sz val="10"/>
      <color theme="1"/>
      <name val="Arial"/>
      <family val="2"/>
    </font>
    <font>
      <b/>
      <sz val="11"/>
      <color theme="0"/>
      <name val="Calibri"/>
      <family val="2"/>
      <scheme val="minor"/>
    </font>
    <font>
      <sz val="12"/>
      <color theme="1"/>
      <name val="Arial"/>
      <family val="2"/>
    </font>
    <font>
      <b/>
      <sz val="40"/>
      <color theme="1"/>
      <name val="Arial"/>
      <family val="2"/>
    </font>
    <font>
      <sz val="40"/>
      <color theme="1"/>
      <name val="Arial"/>
      <family val="2"/>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sz val="8"/>
      <name val="Calibri"/>
      <family val="2"/>
      <scheme val="minor"/>
    </font>
    <font>
      <sz val="11"/>
      <color rgb="FFFF0000"/>
      <name val="Calibri"/>
      <family val="2"/>
      <scheme val="minor"/>
    </font>
    <font>
      <b/>
      <sz val="14"/>
      <color theme="1"/>
      <name val="Verdana"/>
      <family val="2"/>
    </font>
    <font>
      <b/>
      <sz val="10"/>
      <color theme="1"/>
      <name val="Verdana"/>
      <family val="2"/>
    </font>
    <font>
      <sz val="10"/>
      <color theme="1"/>
      <name val="Verdana"/>
      <family val="2"/>
    </font>
    <font>
      <i/>
      <sz val="8"/>
      <color theme="0"/>
      <name val="Calibri"/>
      <family val="2"/>
      <scheme val="minor"/>
    </font>
    <font>
      <sz val="8"/>
      <color theme="1"/>
      <name val="Calibri"/>
      <family val="2"/>
      <scheme val="minor"/>
    </font>
    <font>
      <b/>
      <sz val="8"/>
      <color theme="1"/>
      <name val="Verdana"/>
      <family val="2"/>
    </font>
    <font>
      <sz val="8"/>
      <color theme="1"/>
      <name val="Arial"/>
      <family val="2"/>
    </font>
    <font>
      <i/>
      <sz val="8"/>
      <color theme="1"/>
      <name val="Calibri"/>
      <family val="2"/>
      <scheme val="minor"/>
    </font>
    <font>
      <i/>
      <sz val="9"/>
      <color theme="1"/>
      <name val="Calibri"/>
      <family val="2"/>
      <scheme val="minor"/>
    </font>
    <font>
      <b/>
      <sz val="12"/>
      <color theme="0"/>
      <name val="Arial"/>
      <family val="2"/>
    </font>
    <font>
      <b/>
      <sz val="11"/>
      <color theme="0"/>
      <name val="Arial Narrow"/>
      <family val="2"/>
    </font>
    <font>
      <b/>
      <sz val="11"/>
      <color theme="1"/>
      <name val="Arial Narrow"/>
      <family val="2"/>
    </font>
    <font>
      <sz val="11"/>
      <name val="Arial Narrow"/>
      <family val="2"/>
    </font>
    <font>
      <sz val="11"/>
      <color theme="1"/>
      <name val="Arial Narrow"/>
      <family val="2"/>
    </font>
    <font>
      <sz val="11"/>
      <color rgb="FF000000"/>
      <name val="Arial Narrow"/>
      <family val="2"/>
    </font>
    <font>
      <b/>
      <sz val="11"/>
      <name val="Arial Narrow"/>
      <family val="2"/>
    </font>
    <font>
      <b/>
      <sz val="9"/>
      <name val="Tahoma"/>
      <family val="2"/>
    </font>
    <font>
      <sz val="9"/>
      <name val="Tahoma"/>
      <family val="2"/>
    </font>
    <font>
      <sz val="11"/>
      <color theme="0"/>
      <name val="Calibri"/>
      <family val="2"/>
      <scheme val="minor"/>
    </font>
    <font>
      <b/>
      <sz val="11"/>
      <name val="Calibri"/>
      <family val="2"/>
      <scheme val="minor"/>
    </font>
    <font>
      <b/>
      <sz val="11"/>
      <color theme="1"/>
      <name val="Arial"/>
      <family val="2"/>
    </font>
    <font>
      <b/>
      <sz val="24"/>
      <color theme="1"/>
      <name val="Calibri"/>
      <family val="2"/>
      <scheme val="minor"/>
    </font>
    <font>
      <b/>
      <sz val="28"/>
      <color theme="0"/>
      <name val="Calibri"/>
      <family val="2"/>
      <scheme val="minor"/>
    </font>
    <font>
      <i/>
      <sz val="8"/>
      <color theme="9" tint="-0.249977111117893"/>
      <name val="Calibri"/>
      <family val="2"/>
      <scheme val="minor"/>
    </font>
    <font>
      <sz val="11"/>
      <color theme="9" tint="-0.249977111117893"/>
      <name val="Calibri"/>
      <family val="2"/>
      <scheme val="minor"/>
    </font>
    <font>
      <sz val="8"/>
      <color theme="9" tint="-0.249977111117893"/>
      <name val="Calibri"/>
      <family val="2"/>
      <scheme val="minor"/>
    </font>
    <font>
      <b/>
      <sz val="14"/>
      <color theme="0"/>
      <name val="Calibri"/>
      <family val="2"/>
      <scheme val="minor"/>
    </font>
    <font>
      <sz val="12"/>
      <name val="Calibri"/>
      <family val="2"/>
      <scheme val="minor"/>
    </font>
    <font>
      <sz val="12"/>
      <color indexed="8"/>
      <name val="Calibri"/>
      <family val="2"/>
      <scheme val="minor"/>
    </font>
    <font>
      <b/>
      <sz val="8"/>
      <color theme="0"/>
      <name val="Verdana"/>
      <family val="2"/>
    </font>
    <font>
      <sz val="8"/>
      <color theme="0"/>
      <name val="Verdana"/>
      <family val="2"/>
    </font>
    <font>
      <b/>
      <sz val="10"/>
      <color theme="0"/>
      <name val="Arial"/>
      <family val="2"/>
    </font>
    <font>
      <b/>
      <sz val="10"/>
      <name val="Arial"/>
      <family val="2"/>
    </font>
    <font>
      <b/>
      <sz val="14"/>
      <color theme="1"/>
      <name val="Segoe UI Historic"/>
      <family val="2"/>
    </font>
    <font>
      <b/>
      <sz val="10"/>
      <color theme="1"/>
      <name val="Arial"/>
      <family val="2"/>
    </font>
    <font>
      <b/>
      <sz val="12"/>
      <color theme="1"/>
      <name val="Arial"/>
      <family val="2"/>
    </font>
    <font>
      <b/>
      <sz val="14"/>
      <color theme="1"/>
      <name val="Arial"/>
      <family val="2"/>
    </font>
    <font>
      <b/>
      <sz val="16"/>
      <color theme="1"/>
      <name val="Arial"/>
      <family val="2"/>
    </font>
    <font>
      <b/>
      <sz val="18"/>
      <color theme="1"/>
      <name val="Arial"/>
      <family val="2"/>
    </font>
    <font>
      <i/>
      <sz val="8"/>
      <color rgb="FFC00000"/>
      <name val="Calibri"/>
      <family val="2"/>
      <scheme val="minor"/>
    </font>
    <font>
      <i/>
      <sz val="9"/>
      <color rgb="FFC00000"/>
      <name val="Calibri"/>
      <family val="2"/>
      <scheme val="minor"/>
    </font>
    <font>
      <b/>
      <sz val="9"/>
      <color theme="1"/>
      <name val="Verdana"/>
      <family val="2"/>
    </font>
    <font>
      <b/>
      <i/>
      <sz val="8"/>
      <color rgb="FFC00000"/>
      <name val="Calibri"/>
      <family val="2"/>
      <scheme val="minor"/>
    </font>
    <font>
      <b/>
      <i/>
      <sz val="9"/>
      <color rgb="FFC00000"/>
      <name val="Calibri"/>
      <family val="2"/>
      <scheme val="minor"/>
    </font>
    <font>
      <b/>
      <i/>
      <sz val="8"/>
      <color theme="0"/>
      <name val="Calibri"/>
      <family val="2"/>
      <scheme val="minor"/>
    </font>
    <font>
      <b/>
      <sz val="8"/>
      <color rgb="FFC00000"/>
      <name val="Calibri"/>
      <family val="2"/>
      <scheme val="minor"/>
    </font>
    <font>
      <b/>
      <sz val="12"/>
      <color theme="1"/>
      <name val="Segoe UI Historic"/>
      <family val="2"/>
    </font>
    <font>
      <b/>
      <sz val="12"/>
      <name val="Segoe UI Historic"/>
      <family val="2"/>
    </font>
    <font>
      <sz val="10"/>
      <color rgb="FF333333"/>
      <name val="Arial"/>
      <family val="2"/>
    </font>
    <font>
      <sz val="10"/>
      <color rgb="FF000000"/>
      <name val="Arial"/>
      <family val="2"/>
    </font>
    <font>
      <sz val="11"/>
      <color rgb="FF000000"/>
      <name val="Arial"/>
      <family val="2"/>
    </font>
    <font>
      <sz val="11"/>
      <color rgb="FF1C2F33"/>
      <name val="Calibri"/>
      <family val="2"/>
      <scheme val="minor"/>
    </font>
    <font>
      <sz val="11"/>
      <color theme="0"/>
      <name val="Arial"/>
      <family val="2"/>
    </font>
    <font>
      <sz val="9"/>
      <color rgb="FF000000"/>
      <name val="Arial"/>
      <family val="2"/>
    </font>
    <font>
      <b/>
      <sz val="10"/>
      <color rgb="FF000000"/>
      <name val="Arial"/>
      <family val="2"/>
    </font>
    <font>
      <u/>
      <sz val="11"/>
      <color theme="10"/>
      <name val="Calibri"/>
      <family val="2"/>
      <scheme val="minor"/>
    </font>
    <font>
      <sz val="11"/>
      <color theme="1"/>
      <name val="Arial"/>
      <family val="2"/>
    </font>
    <font>
      <sz val="10"/>
      <color theme="1"/>
      <name val="Arial"/>
      <family val="2"/>
    </font>
    <font>
      <b/>
      <sz val="10"/>
      <name val="Arial"/>
      <family val="2"/>
    </font>
    <font>
      <b/>
      <sz val="48"/>
      <color theme="1"/>
      <name val="Segoe UI Black"/>
      <family val="2"/>
    </font>
    <font>
      <sz val="10.8"/>
      <color theme="1"/>
      <name val="Arial"/>
      <family val="2"/>
    </font>
    <font>
      <b/>
      <sz val="12"/>
      <color theme="0"/>
      <name val="Segoe UI Historic"/>
      <family val="2"/>
    </font>
    <font>
      <b/>
      <sz val="11"/>
      <color theme="0"/>
      <name val="Calibri"/>
      <family val="2"/>
      <scheme val="minor"/>
    </font>
    <font>
      <b/>
      <sz val="12"/>
      <color theme="0"/>
      <name val="Arial"/>
      <family val="2"/>
    </font>
    <font>
      <b/>
      <sz val="11"/>
      <color theme="0"/>
      <name val="Arial"/>
      <family val="2"/>
    </font>
    <font>
      <b/>
      <i/>
      <sz val="12"/>
      <color theme="0"/>
      <name val="Calibri"/>
      <family val="2"/>
      <scheme val="minor"/>
    </font>
    <font>
      <b/>
      <i/>
      <sz val="12"/>
      <color rgb="FFC00000"/>
      <name val="Calibri"/>
      <family val="2"/>
      <scheme val="minor"/>
    </font>
    <font>
      <i/>
      <sz val="12"/>
      <color theme="1"/>
      <name val="Calibri"/>
      <family val="2"/>
      <scheme val="minor"/>
    </font>
    <font>
      <i/>
      <sz val="12"/>
      <name val="Calibri"/>
      <family val="2"/>
      <scheme val="minor"/>
    </font>
    <font>
      <b/>
      <i/>
      <sz val="12"/>
      <name val="Calibri"/>
      <family val="2"/>
      <scheme val="minor"/>
    </font>
    <font>
      <sz val="11"/>
      <color theme="9" tint="-0.249977111117893"/>
      <name val="Calibri"/>
      <family val="2"/>
      <scheme val="minor"/>
    </font>
    <font>
      <i/>
      <sz val="12"/>
      <color rgb="FF222222"/>
      <name val="Calibri"/>
      <family val="2"/>
      <scheme val="minor"/>
    </font>
    <font>
      <u/>
      <sz val="11"/>
      <color rgb="FF0070C0"/>
      <name val="Calibri"/>
      <family val="2"/>
      <scheme val="minor"/>
    </font>
    <font>
      <sz val="11"/>
      <color rgb="FF0070C0"/>
      <name val="Arial"/>
      <family val="2"/>
    </font>
    <font>
      <sz val="10"/>
      <color rgb="FF0070C0"/>
      <name val="Arial"/>
      <family val="2"/>
    </font>
    <font>
      <u/>
      <sz val="10"/>
      <color theme="10"/>
      <name val="Calibri"/>
      <family val="2"/>
      <scheme val="minor"/>
    </font>
    <font>
      <sz val="10"/>
      <color theme="1"/>
      <name val="Calibri"/>
      <family val="2"/>
      <scheme val="minor"/>
    </font>
    <font>
      <u/>
      <sz val="10"/>
      <color rgb="FF0070C0"/>
      <name val="Calibri"/>
      <family val="2"/>
      <scheme val="minor"/>
    </font>
    <font>
      <i/>
      <sz val="12"/>
      <color rgb="FF000000"/>
      <name val="Calibri"/>
      <family val="2"/>
      <scheme val="minor"/>
    </font>
    <font>
      <b/>
      <i/>
      <sz val="8"/>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249977111117893"/>
        <bgColor indexed="64"/>
      </patternFill>
    </fill>
    <fill>
      <patternFill patternType="solid">
        <fgColor rgb="FF3F89CD"/>
        <bgColor indexed="64"/>
      </patternFill>
    </fill>
    <fill>
      <patternFill patternType="solid">
        <fgColor rgb="FF808080"/>
        <bgColor indexed="64"/>
      </patternFill>
    </fill>
    <fill>
      <patternFill patternType="solid">
        <fgColor rgb="FFDBE5F1"/>
        <bgColor indexed="64"/>
      </patternFill>
    </fill>
    <fill>
      <patternFill patternType="solid">
        <fgColor theme="0" tint="-0.34998626667073579"/>
        <bgColor indexed="64"/>
      </patternFill>
    </fill>
    <fill>
      <patternFill patternType="solid">
        <fgColor indexed="9"/>
        <bgColor indexed="64"/>
      </patternFill>
    </fill>
    <fill>
      <patternFill patternType="solid">
        <fgColor rgb="FF5C667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2065187536243"/>
        <bgColor indexed="64"/>
      </patternFill>
    </fill>
    <fill>
      <patternFill patternType="solid">
        <fgColor theme="8" tint="0.79992065187536243"/>
        <bgColor indexed="64"/>
      </patternFill>
    </fill>
    <fill>
      <patternFill patternType="solid">
        <fgColor theme="7" tint="0.79992065187536243"/>
        <bgColor indexed="64"/>
      </patternFill>
    </fill>
    <fill>
      <patternFill patternType="solid">
        <fgColor theme="6" tint="0.79992065187536243"/>
        <bgColor indexed="64"/>
      </patternFill>
    </fill>
    <fill>
      <patternFill patternType="solid">
        <fgColor theme="0" tint="-0.499984740745262"/>
        <bgColor indexed="64"/>
      </patternFill>
    </fill>
    <fill>
      <patternFill patternType="solid">
        <fgColor rgb="FFC00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FF0000"/>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top style="thin">
        <color indexed="64"/>
      </top>
      <bottom/>
      <diagonal/>
    </border>
    <border>
      <left style="medium">
        <color auto="1"/>
      </left>
      <right style="thin">
        <color auto="1"/>
      </right>
      <top style="thin">
        <color auto="1"/>
      </top>
      <bottom style="thin">
        <color auto="1"/>
      </bottom>
      <diagonal/>
    </border>
    <border>
      <left style="thin">
        <color indexed="64"/>
      </left>
      <right style="thin">
        <color indexed="64"/>
      </right>
      <top/>
      <bottom style="medium">
        <color indexed="64"/>
      </bottom>
      <diagonal/>
    </border>
    <border>
      <left/>
      <right style="thin">
        <color rgb="FF000000"/>
      </right>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23">
    <xf numFmtId="0" fontId="0" fillId="0" borderId="0"/>
    <xf numFmtId="0" fontId="3" fillId="0" borderId="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32" fillId="10" borderId="24" applyNumberFormat="0" applyProtection="0">
      <alignment horizontal="left" vertical="center"/>
    </xf>
    <xf numFmtId="0" fontId="33" fillId="11" borderId="0" applyNumberFormat="0" applyBorder="0" applyProtection="0">
      <alignment horizontal="center" vertical="center"/>
    </xf>
    <xf numFmtId="49" fontId="34" fillId="0" borderId="0" applyFill="0" applyBorder="0" applyProtection="0">
      <alignment horizontal="left" vertical="center"/>
    </xf>
    <xf numFmtId="168" fontId="19" fillId="0" borderId="0" applyFont="0" applyFill="0" applyBorder="0" applyAlignment="0" applyProtection="0"/>
    <xf numFmtId="0" fontId="1" fillId="0" borderId="0"/>
    <xf numFmtId="0" fontId="83" fillId="0" borderId="42" applyAlignment="0">
      <alignment horizontal="justify" vertical="center" wrapText="1"/>
    </xf>
    <xf numFmtId="165" fontId="1"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xf numFmtId="0" fontId="87" fillId="0" borderId="0" applyNumberFormat="0" applyFill="0" applyBorder="0" applyAlignment="0" applyProtection="0"/>
    <xf numFmtId="0" fontId="32" fillId="10" borderId="36" applyNumberFormat="0" applyProtection="0">
      <alignment horizontal="left" vertical="center"/>
    </xf>
  </cellStyleXfs>
  <cellXfs count="638">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0" borderId="0" xfId="0" applyFont="1"/>
    <xf numFmtId="0" fontId="0" fillId="6" borderId="0" xfId="0" applyFill="1"/>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0" fillId="0" borderId="0" xfId="0" applyAlignment="1">
      <alignment wrapText="1"/>
    </xf>
    <xf numFmtId="0" fontId="23" fillId="0" borderId="0" xfId="0" applyFont="1" applyAlignment="1">
      <alignment vertical="center"/>
    </xf>
    <xf numFmtId="0" fontId="9" fillId="0" borderId="0" xfId="0" applyFont="1" applyAlignment="1">
      <alignment horizontal="left" vertical="center" wrapText="1"/>
    </xf>
    <xf numFmtId="0" fontId="24" fillId="0" borderId="0" xfId="0" applyFont="1" applyAlignment="1">
      <alignment horizontal="center" vertical="center" wrapText="1"/>
    </xf>
    <xf numFmtId="14" fontId="24" fillId="0" borderId="0" xfId="0" applyNumberFormat="1" applyFont="1" applyAlignment="1">
      <alignment horizontal="center" vertical="center" wrapText="1"/>
    </xf>
    <xf numFmtId="0" fontId="8" fillId="8" borderId="17" xfId="0" applyFont="1" applyFill="1" applyBorder="1" applyAlignment="1">
      <alignment horizontal="center" vertical="center" wrapText="1"/>
    </xf>
    <xf numFmtId="0" fontId="8" fillId="9" borderId="0" xfId="0" applyFont="1" applyFill="1" applyAlignment="1">
      <alignment horizontal="center" vertical="center" wrapText="1"/>
    </xf>
    <xf numFmtId="0" fontId="25" fillId="0" borderId="18" xfId="0" applyFont="1" applyBorder="1" applyAlignment="1">
      <alignment horizontal="left" vertical="center" wrapText="1"/>
    </xf>
    <xf numFmtId="0" fontId="26" fillId="0" borderId="18" xfId="0" applyFont="1" applyBorder="1" applyAlignment="1">
      <alignment horizontal="left" vertical="center" wrapText="1"/>
    </xf>
    <xf numFmtId="14" fontId="26" fillId="0" borderId="18"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8" borderId="20" xfId="0" applyFont="1" applyFill="1" applyBorder="1" applyAlignment="1">
      <alignment horizontal="center" vertical="center" wrapText="1"/>
    </xf>
    <xf numFmtId="0" fontId="0" fillId="0" borderId="0" xfId="0" applyAlignment="1">
      <alignment horizontal="center" vertical="center"/>
    </xf>
    <xf numFmtId="0" fontId="25" fillId="0" borderId="22" xfId="0" applyFont="1" applyBorder="1" applyAlignment="1">
      <alignment vertical="center" wrapText="1"/>
    </xf>
    <xf numFmtId="0" fontId="25" fillId="0" borderId="23" xfId="0" applyFont="1" applyBorder="1" applyAlignment="1">
      <alignment vertical="center" wrapText="1"/>
    </xf>
    <xf numFmtId="0" fontId="27" fillId="3" borderId="14" xfId="0" applyFont="1" applyFill="1" applyBorder="1" applyAlignment="1">
      <alignment wrapText="1"/>
    </xf>
    <xf numFmtId="0" fontId="28" fillId="2" borderId="14" xfId="0" applyFont="1" applyFill="1" applyBorder="1" applyAlignment="1">
      <alignment wrapText="1"/>
    </xf>
    <xf numFmtId="0" fontId="28" fillId="2" borderId="14"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0" xfId="0" applyFont="1" applyFill="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9" fillId="2" borderId="14" xfId="10" applyFont="1" applyFill="1" applyBorder="1" applyAlignment="1">
      <alignment horizontal="center" vertical="center" wrapText="1"/>
    </xf>
    <xf numFmtId="9" fontId="0" fillId="2" borderId="0" xfId="10" applyFont="1" applyFill="1"/>
    <xf numFmtId="0" fontId="0" fillId="2" borderId="0" xfId="0" applyFill="1" applyAlignment="1">
      <alignment horizontal="center" vertical="center"/>
    </xf>
    <xf numFmtId="0" fontId="37" fillId="11" borderId="0" xfId="12" applyFont="1" applyAlignment="1" applyProtection="1">
      <alignment horizontal="center" vertical="center" wrapText="1"/>
    </xf>
    <xf numFmtId="0" fontId="44" fillId="0" borderId="24" xfId="15" applyFont="1" applyBorder="1" applyAlignment="1">
      <alignment horizontal="justify" vertical="center" wrapText="1"/>
    </xf>
    <xf numFmtId="0" fontId="44" fillId="2" borderId="24" xfId="15" applyFont="1" applyFill="1" applyBorder="1" applyAlignment="1">
      <alignment horizontal="center" vertical="center" wrapText="1"/>
    </xf>
    <xf numFmtId="0" fontId="46" fillId="0" borderId="24" xfId="15" applyFont="1" applyBorder="1" applyAlignment="1">
      <alignment horizontal="justify" vertical="center" wrapText="1"/>
    </xf>
    <xf numFmtId="0" fontId="44" fillId="0" borderId="24" xfId="15" applyFont="1" applyBorder="1" applyAlignment="1">
      <alignment horizontal="center" vertical="center" wrapText="1"/>
    </xf>
    <xf numFmtId="0" fontId="43" fillId="0" borderId="0" xfId="15" applyFont="1" applyAlignment="1">
      <alignment horizontal="center" vertical="center" wrapText="1"/>
    </xf>
    <xf numFmtId="0" fontId="44" fillId="0" borderId="0" xfId="15" applyFont="1" applyAlignment="1">
      <alignment horizontal="justify" vertical="center" wrapText="1"/>
    </xf>
    <xf numFmtId="0" fontId="44" fillId="0" borderId="0" xfId="15" applyFont="1" applyAlignment="1">
      <alignment horizontal="center" vertical="center" wrapText="1"/>
    </xf>
    <xf numFmtId="0" fontId="45" fillId="0" borderId="24" xfId="15" applyFont="1" applyBorder="1" applyAlignment="1">
      <alignment horizontal="center" vertical="center" wrapText="1"/>
    </xf>
    <xf numFmtId="0" fontId="47" fillId="0" borderId="24" xfId="15" applyFont="1" applyBorder="1" applyAlignment="1">
      <alignment horizontal="center" vertical="center" wrapText="1"/>
    </xf>
    <xf numFmtId="0" fontId="44" fillId="2" borderId="24" xfId="15" applyFont="1" applyFill="1" applyBorder="1" applyAlignment="1">
      <alignment horizontal="justify" vertical="center" wrapText="1"/>
    </xf>
    <xf numFmtId="0" fontId="16" fillId="0" borderId="0" xfId="0" applyFont="1" applyAlignment="1">
      <alignment horizontal="center" vertical="center" wrapText="1"/>
    </xf>
    <xf numFmtId="9" fontId="0" fillId="2" borderId="0" xfId="10" applyFont="1" applyFill="1" applyAlignment="1">
      <alignment horizontal="center" vertical="center"/>
    </xf>
    <xf numFmtId="0" fontId="36" fillId="2" borderId="0" xfId="0" applyFont="1" applyFill="1" applyAlignment="1">
      <alignment horizontal="center" vertical="center"/>
    </xf>
    <xf numFmtId="0" fontId="30" fillId="2" borderId="0" xfId="0" applyFont="1" applyFill="1" applyAlignment="1">
      <alignment horizontal="center" vertical="center"/>
    </xf>
    <xf numFmtId="9" fontId="0" fillId="0" borderId="0" xfId="10" applyFont="1" applyAlignment="1">
      <alignment horizontal="center" vertical="center"/>
    </xf>
    <xf numFmtId="0" fontId="18" fillId="2" borderId="0" xfId="0" applyFont="1" applyFill="1" applyAlignment="1">
      <alignment horizontal="center" vertical="center"/>
    </xf>
    <xf numFmtId="0" fontId="50" fillId="2" borderId="0" xfId="0" applyFont="1" applyFill="1" applyAlignment="1">
      <alignment horizontal="center" vertical="center"/>
    </xf>
    <xf numFmtId="0" fontId="31" fillId="2" borderId="0" xfId="0" applyFont="1" applyFill="1" applyAlignment="1">
      <alignment horizontal="center" vertical="center"/>
    </xf>
    <xf numFmtId="9" fontId="31" fillId="2" borderId="0" xfId="10" applyFont="1" applyFill="1" applyAlignment="1">
      <alignment horizontal="center" vertical="center"/>
    </xf>
    <xf numFmtId="0" fontId="38" fillId="0" borderId="0" xfId="0"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1" fontId="38" fillId="0" borderId="0" xfId="0" applyNumberFormat="1" applyFont="1" applyAlignment="1" applyProtection="1">
      <alignment horizontal="center" vertical="center"/>
      <protection locked="0"/>
    </xf>
    <xf numFmtId="0" fontId="18" fillId="0" borderId="0" xfId="0" applyFont="1" applyAlignment="1">
      <alignment horizontal="center" vertical="center"/>
    </xf>
    <xf numFmtId="0" fontId="43" fillId="2" borderId="0" xfId="15" applyFont="1" applyFill="1" applyAlignment="1">
      <alignment horizontal="center" vertical="center" wrapText="1"/>
    </xf>
    <xf numFmtId="10" fontId="0" fillId="0" borderId="0" xfId="0" applyNumberFormat="1" applyAlignment="1">
      <alignment horizontal="center" vertical="center"/>
    </xf>
    <xf numFmtId="0" fontId="0" fillId="0" borderId="0" xfId="0" applyAlignment="1">
      <alignment horizontal="center"/>
    </xf>
    <xf numFmtId="10" fontId="0" fillId="0" borderId="0" xfId="10" applyNumberFormat="1" applyFont="1" applyAlignment="1">
      <alignment horizontal="center" vertical="center"/>
    </xf>
    <xf numFmtId="0" fontId="43" fillId="2" borderId="24" xfId="15" applyFont="1" applyFill="1" applyBorder="1" applyAlignment="1">
      <alignment horizontal="center" vertical="center" wrapText="1"/>
    </xf>
    <xf numFmtId="0" fontId="43" fillId="0" borderId="24" xfId="15" applyFont="1" applyBorder="1" applyAlignment="1">
      <alignment horizontal="center" vertical="center" wrapText="1"/>
    </xf>
    <xf numFmtId="0" fontId="0" fillId="0" borderId="0" xfId="0" applyAlignment="1">
      <alignment vertical="center"/>
    </xf>
    <xf numFmtId="0" fontId="2" fillId="0" borderId="0" xfId="0" applyFont="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52" fillId="0" borderId="0" xfId="0" applyFont="1" applyAlignment="1">
      <alignment horizontal="center" vertical="center" wrapText="1"/>
    </xf>
    <xf numFmtId="0" fontId="42" fillId="12" borderId="24" xfId="15" applyFont="1" applyFill="1" applyBorder="1" applyAlignment="1">
      <alignment horizontal="center" vertical="center" wrapText="1"/>
    </xf>
    <xf numFmtId="0" fontId="47" fillId="0" borderId="25" xfId="15" applyFont="1" applyBorder="1" applyAlignment="1">
      <alignment horizontal="center" vertical="center" wrapText="1"/>
    </xf>
    <xf numFmtId="0" fontId="9" fillId="0" borderId="24" xfId="0" applyFont="1" applyBorder="1" applyAlignment="1">
      <alignment horizontal="center" vertical="center" wrapText="1"/>
    </xf>
    <xf numFmtId="0" fontId="0" fillId="0" borderId="24" xfId="0" applyBorder="1" applyAlignment="1">
      <alignment horizontal="center" vertical="center"/>
    </xf>
    <xf numFmtId="0" fontId="43" fillId="0" borderId="12" xfId="15" applyFont="1" applyBorder="1" applyAlignment="1">
      <alignment horizontal="center" vertical="center" wrapText="1"/>
    </xf>
    <xf numFmtId="0" fontId="44" fillId="0" borderId="12" xfId="15" applyFont="1" applyBorder="1" applyAlignment="1">
      <alignment horizontal="justify" vertical="center" wrapText="1"/>
    </xf>
    <xf numFmtId="0" fontId="44" fillId="0" borderId="12" xfId="15" applyFont="1" applyBorder="1" applyAlignment="1">
      <alignment horizontal="center" vertical="center" wrapText="1"/>
    </xf>
    <xf numFmtId="0" fontId="47" fillId="0" borderId="12" xfId="15" applyFont="1" applyBorder="1" applyAlignment="1">
      <alignment horizontal="center" vertical="center" wrapText="1"/>
    </xf>
    <xf numFmtId="0" fontId="9" fillId="0" borderId="12" xfId="0" applyFont="1" applyBorder="1" applyAlignment="1">
      <alignment horizontal="center" vertical="center" wrapText="1"/>
    </xf>
    <xf numFmtId="0" fontId="0" fillId="0" borderId="12" xfId="0" applyBorder="1" applyAlignment="1">
      <alignment horizontal="center" vertical="center"/>
    </xf>
    <xf numFmtId="0" fontId="47" fillId="2" borderId="24" xfId="15" applyFont="1" applyFill="1" applyBorder="1" applyAlignment="1">
      <alignment horizontal="center" vertical="center" wrapText="1"/>
    </xf>
    <xf numFmtId="0" fontId="47" fillId="0" borderId="26" xfId="15" applyFont="1" applyBorder="1" applyAlignment="1">
      <alignment horizontal="center" vertical="center" wrapText="1"/>
    </xf>
    <xf numFmtId="0" fontId="47" fillId="0" borderId="0" xfId="15" applyFont="1" applyAlignment="1">
      <alignment horizontal="center" vertical="center" wrapText="1"/>
    </xf>
    <xf numFmtId="0" fontId="23" fillId="0" borderId="0" xfId="0" applyFont="1" applyAlignment="1">
      <alignment horizontal="center" vertical="center"/>
    </xf>
    <xf numFmtId="0" fontId="45" fillId="2" borderId="24" xfId="15" applyFont="1" applyFill="1" applyBorder="1" applyAlignment="1">
      <alignment horizontal="center" vertical="center" wrapText="1"/>
    </xf>
    <xf numFmtId="0" fontId="45" fillId="0" borderId="12" xfId="15" applyFont="1" applyBorder="1" applyAlignment="1">
      <alignment horizontal="center" vertical="center" wrapText="1"/>
    </xf>
    <xf numFmtId="0" fontId="57" fillId="2" borderId="0" xfId="0" applyFont="1" applyFill="1" applyAlignment="1">
      <alignment horizontal="center" vertical="center"/>
    </xf>
    <xf numFmtId="0" fontId="56" fillId="2" borderId="0" xfId="0" applyFont="1" applyFill="1" applyAlignment="1">
      <alignment horizontal="center" vertical="center"/>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59" fillId="13" borderId="25" xfId="0" applyFont="1" applyFill="1" applyBorder="1" applyAlignment="1">
      <alignment horizontal="center" vertical="center" wrapText="1"/>
    </xf>
    <xf numFmtId="14" fontId="59" fillId="13" borderId="25" xfId="0" applyNumberFormat="1" applyFont="1" applyFill="1" applyBorder="1" applyAlignment="1">
      <alignment horizontal="center" vertical="center" wrapText="1"/>
    </xf>
    <xf numFmtId="0" fontId="60" fillId="0" borderId="25" xfId="0" applyFont="1" applyBorder="1" applyAlignment="1">
      <alignment horizontal="center" vertical="center" wrapText="1"/>
    </xf>
    <xf numFmtId="0" fontId="60" fillId="0" borderId="24" xfId="0" applyFont="1" applyBorder="1" applyAlignment="1">
      <alignment horizontal="center" vertical="center" wrapText="1"/>
    </xf>
    <xf numFmtId="0" fontId="58" fillId="14" borderId="25" xfId="0" applyFont="1" applyFill="1" applyBorder="1" applyAlignment="1">
      <alignment horizontal="center" vertical="center" wrapText="1"/>
    </xf>
    <xf numFmtId="0" fontId="58" fillId="14" borderId="24" xfId="0" applyFont="1" applyFill="1" applyBorder="1" applyAlignment="1">
      <alignment horizontal="center" vertical="center" wrapText="1"/>
    </xf>
    <xf numFmtId="0" fontId="2" fillId="0" borderId="0" xfId="0" applyFont="1"/>
    <xf numFmtId="0" fontId="2" fillId="2" borderId="0" xfId="0" applyFont="1" applyFill="1"/>
    <xf numFmtId="0" fontId="38" fillId="15" borderId="0" xfId="0" applyFont="1" applyFill="1" applyAlignment="1" applyProtection="1">
      <alignment vertical="center"/>
      <protection locked="0"/>
    </xf>
    <xf numFmtId="0" fontId="38" fillId="0" borderId="0" xfId="0" applyFont="1" applyAlignment="1">
      <alignment horizontal="center" vertical="center"/>
    </xf>
    <xf numFmtId="0" fontId="38" fillId="0" borderId="0" xfId="0" applyFont="1" applyAlignment="1">
      <alignment horizontal="center" vertical="center" wrapText="1"/>
    </xf>
    <xf numFmtId="0" fontId="55" fillId="2" borderId="24" xfId="0" applyFont="1" applyFill="1" applyBorder="1" applyAlignment="1">
      <alignment horizontal="center" vertical="center" wrapText="1"/>
    </xf>
    <xf numFmtId="0" fontId="7" fillId="12" borderId="24" xfId="1" applyFont="1" applyFill="1" applyBorder="1" applyAlignment="1">
      <alignment horizontal="center" vertical="center" wrapText="1"/>
    </xf>
    <xf numFmtId="0" fontId="2" fillId="0" borderId="0" xfId="0" applyFont="1" applyAlignment="1">
      <alignment horizontal="left" vertical="center"/>
    </xf>
    <xf numFmtId="0" fontId="28" fillId="2" borderId="24" xfId="0" applyFont="1" applyFill="1" applyBorder="1" applyAlignment="1">
      <alignment horizontal="center" vertical="center" wrapText="1"/>
    </xf>
    <xf numFmtId="14" fontId="28" fillId="2" borderId="24" xfId="0" applyNumberFormat="1" applyFont="1" applyFill="1" applyBorder="1" applyAlignment="1">
      <alignment horizontal="center" vertical="center" wrapText="1"/>
    </xf>
    <xf numFmtId="0" fontId="29" fillId="2" borderId="24" xfId="0" applyFont="1" applyFill="1" applyBorder="1" applyAlignment="1">
      <alignment horizontal="center" vertical="center" wrapText="1"/>
    </xf>
    <xf numFmtId="0" fontId="10" fillId="14" borderId="24" xfId="1" applyFont="1" applyFill="1" applyBorder="1" applyAlignment="1">
      <alignment horizontal="center" vertical="center" wrapText="1"/>
    </xf>
    <xf numFmtId="0" fontId="11" fillId="14" borderId="24" xfId="0" applyFont="1" applyFill="1" applyBorder="1" applyAlignment="1">
      <alignment horizontal="center" vertical="center" wrapText="1"/>
    </xf>
    <xf numFmtId="9" fontId="11" fillId="14" borderId="24" xfId="10" applyFont="1" applyFill="1" applyBorder="1" applyAlignment="1">
      <alignment horizontal="center" vertical="center" wrapText="1"/>
    </xf>
    <xf numFmtId="0" fontId="65" fillId="12" borderId="24" xfId="1" applyFont="1" applyFill="1" applyBorder="1" applyAlignment="1">
      <alignment horizontal="center" vertical="center" wrapText="1"/>
    </xf>
    <xf numFmtId="0" fontId="13" fillId="14" borderId="24" xfId="0" applyFont="1" applyFill="1" applyBorder="1" applyAlignment="1">
      <alignment horizontal="center" vertical="center" wrapText="1"/>
    </xf>
    <xf numFmtId="0" fontId="9" fillId="0" borderId="0" xfId="0" applyFont="1" applyAlignment="1">
      <alignment horizontal="center" vertical="center"/>
    </xf>
    <xf numFmtId="0" fontId="28" fillId="0" borderId="24" xfId="0" applyFont="1" applyBorder="1" applyAlignment="1">
      <alignment horizontal="center" vertical="center" wrapText="1"/>
    </xf>
    <xf numFmtId="0" fontId="65" fillId="16" borderId="24" xfId="1" applyFont="1" applyFill="1" applyBorder="1" applyAlignment="1">
      <alignment horizontal="center" vertical="center" wrapText="1"/>
    </xf>
    <xf numFmtId="0" fontId="29" fillId="12" borderId="24" xfId="0" applyFont="1" applyFill="1" applyBorder="1" applyAlignment="1">
      <alignment horizontal="center" vertical="center" wrapText="1"/>
    </xf>
    <xf numFmtId="9" fontId="29" fillId="12" borderId="24" xfId="10" applyFont="1" applyFill="1" applyBorder="1" applyAlignment="1">
      <alignment horizontal="center" vertical="center" wrapText="1"/>
    </xf>
    <xf numFmtId="0" fontId="39" fillId="2" borderId="24" xfId="0" applyFont="1" applyFill="1" applyBorder="1" applyAlignment="1">
      <alignment horizontal="center" vertical="center" wrapText="1"/>
    </xf>
    <xf numFmtId="0" fontId="40" fillId="2" borderId="24" xfId="0" applyFont="1" applyFill="1" applyBorder="1" applyAlignment="1">
      <alignment horizontal="center" vertical="center" wrapText="1"/>
    </xf>
    <xf numFmtId="14" fontId="39" fillId="2" borderId="24" xfId="0" applyNumberFormat="1" applyFont="1" applyFill="1" applyBorder="1" applyAlignment="1">
      <alignment horizontal="center" vertical="center" wrapText="1"/>
    </xf>
    <xf numFmtId="0" fontId="39" fillId="0" borderId="24" xfId="0" applyFont="1" applyBorder="1" applyAlignment="1">
      <alignment horizontal="center" vertical="center" wrapText="1"/>
    </xf>
    <xf numFmtId="0" fontId="71" fillId="2" borderId="24" xfId="0" applyFont="1" applyFill="1" applyBorder="1" applyAlignment="1">
      <alignment horizontal="center" vertical="center" wrapText="1"/>
    </xf>
    <xf numFmtId="0" fontId="72" fillId="2" borderId="24" xfId="0" applyFont="1" applyFill="1" applyBorder="1" applyAlignment="1">
      <alignment horizontal="center" vertical="center" wrapText="1"/>
    </xf>
    <xf numFmtId="9" fontId="72" fillId="2" borderId="24" xfId="10" applyFont="1" applyFill="1" applyBorder="1" applyAlignment="1">
      <alignment horizontal="center" vertical="center" wrapText="1"/>
    </xf>
    <xf numFmtId="0" fontId="35" fillId="14" borderId="24" xfId="0" applyFont="1" applyFill="1" applyBorder="1" applyAlignment="1">
      <alignment horizontal="center" vertical="center" wrapText="1"/>
    </xf>
    <xf numFmtId="9" fontId="28" fillId="2" borderId="24" xfId="10" applyFont="1" applyFill="1" applyBorder="1" applyAlignment="1">
      <alignment horizontal="center" vertical="center" wrapText="1"/>
    </xf>
    <xf numFmtId="9" fontId="39" fillId="2" borderId="24" xfId="10" applyFont="1" applyFill="1" applyBorder="1" applyAlignment="1">
      <alignment horizontal="center" vertical="center" wrapText="1"/>
    </xf>
    <xf numFmtId="0" fontId="0" fillId="0" borderId="31" xfId="0" applyBorder="1" applyAlignment="1">
      <alignment horizontal="center" vertical="center"/>
    </xf>
    <xf numFmtId="0" fontId="0" fillId="0" borderId="33" xfId="0" applyBorder="1" applyAlignment="1">
      <alignment horizontal="center" vertical="center"/>
    </xf>
    <xf numFmtId="0" fontId="41" fillId="14" borderId="24" xfId="0" applyFont="1" applyFill="1" applyBorder="1" applyAlignment="1">
      <alignment horizontal="center" vertical="center" wrapText="1"/>
    </xf>
    <xf numFmtId="0" fontId="42" fillId="14" borderId="24" xfId="15" applyFont="1" applyFill="1" applyBorder="1" applyAlignment="1">
      <alignment horizontal="center" vertical="center" wrapText="1"/>
    </xf>
    <xf numFmtId="0" fontId="66" fillId="0" borderId="0" xfId="0" applyFont="1" applyAlignment="1">
      <alignment vertical="center" wrapText="1"/>
    </xf>
    <xf numFmtId="0" fontId="44" fillId="6" borderId="24" xfId="15" applyFont="1" applyFill="1" applyBorder="1" applyAlignment="1">
      <alignment horizontal="center" vertical="center" wrapText="1"/>
    </xf>
    <xf numFmtId="0" fontId="44" fillId="15" borderId="24" xfId="15" applyFont="1" applyFill="1" applyBorder="1" applyAlignment="1">
      <alignment horizontal="center" vertical="center" wrapText="1"/>
    </xf>
    <xf numFmtId="0" fontId="44" fillId="16" borderId="24" xfId="15" applyFont="1" applyFill="1" applyBorder="1" applyAlignment="1">
      <alignment horizontal="center" vertical="center" wrapText="1"/>
    </xf>
    <xf numFmtId="0" fontId="44" fillId="16" borderId="25" xfId="15" applyFont="1" applyFill="1" applyBorder="1" applyAlignment="1">
      <alignment horizontal="center" vertical="center" wrapText="1"/>
    </xf>
    <xf numFmtId="0" fontId="22" fillId="0" borderId="0" xfId="0" applyFont="1" applyAlignment="1">
      <alignment vertical="center" wrapText="1"/>
    </xf>
    <xf numFmtId="0" fontId="29" fillId="0" borderId="24" xfId="0" applyFont="1" applyBorder="1" applyAlignment="1">
      <alignment horizontal="center" vertical="center" wrapText="1"/>
    </xf>
    <xf numFmtId="0" fontId="40" fillId="6" borderId="24" xfId="0" applyFont="1" applyFill="1" applyBorder="1" applyAlignment="1">
      <alignment horizontal="center" vertical="center" wrapText="1"/>
    </xf>
    <xf numFmtId="9" fontId="29" fillId="6" borderId="24" xfId="1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29" fillId="15" borderId="24" xfId="0" applyFont="1" applyFill="1" applyBorder="1" applyAlignment="1">
      <alignment horizontal="center" vertical="center" wrapText="1"/>
    </xf>
    <xf numFmtId="9" fontId="29" fillId="15" borderId="24" xfId="10" applyFont="1" applyFill="1" applyBorder="1" applyAlignment="1">
      <alignment horizontal="center" vertical="center" wrapText="1"/>
    </xf>
    <xf numFmtId="0" fontId="29" fillId="16" borderId="24" xfId="0" applyFont="1" applyFill="1" applyBorder="1" applyAlignment="1">
      <alignment horizontal="center" vertical="center" wrapText="1"/>
    </xf>
    <xf numFmtId="9" fontId="29" fillId="16" borderId="24" xfId="10" applyFont="1" applyFill="1" applyBorder="1" applyAlignment="1">
      <alignment horizontal="center" vertical="center" wrapText="1"/>
    </xf>
    <xf numFmtId="9" fontId="40" fillId="6" borderId="24" xfId="10" applyFont="1" applyFill="1" applyBorder="1" applyAlignment="1">
      <alignment horizontal="center" vertical="center" wrapText="1"/>
    </xf>
    <xf numFmtId="0" fontId="40" fillId="15" borderId="24" xfId="0" applyFont="1" applyFill="1" applyBorder="1" applyAlignment="1">
      <alignment horizontal="center" vertical="center" wrapText="1"/>
    </xf>
    <xf numFmtId="9" fontId="40" fillId="15" borderId="24" xfId="10" applyFont="1" applyFill="1" applyBorder="1" applyAlignment="1">
      <alignment horizontal="center" vertical="center" wrapText="1"/>
    </xf>
    <xf numFmtId="0" fontId="40" fillId="16" borderId="24" xfId="0" applyFont="1" applyFill="1" applyBorder="1" applyAlignment="1">
      <alignment horizontal="center" vertical="center" wrapText="1"/>
    </xf>
    <xf numFmtId="9" fontId="40" fillId="16" borderId="24" xfId="10" applyFont="1" applyFill="1" applyBorder="1" applyAlignment="1">
      <alignment horizontal="center" vertical="center" wrapText="1"/>
    </xf>
    <xf numFmtId="0" fontId="40" fillId="12" borderId="24" xfId="0" applyFont="1" applyFill="1" applyBorder="1" applyAlignment="1">
      <alignment horizontal="center" vertical="center" wrapText="1"/>
    </xf>
    <xf numFmtId="9" fontId="40" fillId="12" borderId="24" xfId="10" applyFont="1" applyFill="1" applyBorder="1" applyAlignment="1">
      <alignment horizontal="center" vertical="center" wrapText="1"/>
    </xf>
    <xf numFmtId="0" fontId="39" fillId="12" borderId="24" xfId="0" applyFont="1" applyFill="1" applyBorder="1" applyAlignment="1">
      <alignment horizontal="center" vertical="center" wrapText="1"/>
    </xf>
    <xf numFmtId="0" fontId="28" fillId="12" borderId="24" xfId="0" applyFont="1" applyFill="1" applyBorder="1" applyAlignment="1">
      <alignment horizontal="center" vertical="center" wrapText="1"/>
    </xf>
    <xf numFmtId="0" fontId="2" fillId="0" borderId="24" xfId="0" applyFont="1" applyBorder="1" applyAlignment="1">
      <alignment horizontal="center" vertical="center"/>
    </xf>
    <xf numFmtId="0" fontId="0" fillId="0" borderId="24" xfId="0" applyBorder="1" applyAlignment="1">
      <alignment horizontal="center"/>
    </xf>
    <xf numFmtId="9" fontId="0" fillId="0" borderId="24" xfId="10" applyFont="1" applyBorder="1" applyAlignment="1">
      <alignment horizontal="center" vertical="center"/>
    </xf>
    <xf numFmtId="0" fontId="1" fillId="0" borderId="24" xfId="0" applyFont="1" applyBorder="1" applyAlignment="1">
      <alignment horizontal="center"/>
    </xf>
    <xf numFmtId="9" fontId="0" fillId="0" borderId="24" xfId="10" applyFont="1" applyFill="1" applyBorder="1" applyAlignment="1">
      <alignment horizontal="center" vertical="center"/>
    </xf>
    <xf numFmtId="9" fontId="2" fillId="0" borderId="24" xfId="10" applyFont="1" applyBorder="1" applyAlignment="1">
      <alignment horizontal="center" vertical="center"/>
    </xf>
    <xf numFmtId="10" fontId="2" fillId="0" borderId="24" xfId="10" applyNumberFormat="1" applyFont="1" applyBorder="1" applyAlignment="1">
      <alignment horizontal="center" vertical="center"/>
    </xf>
    <xf numFmtId="0" fontId="74" fillId="2" borderId="24" xfId="0" applyFont="1" applyFill="1" applyBorder="1" applyAlignment="1">
      <alignment horizontal="center" vertical="center" wrapText="1"/>
    </xf>
    <xf numFmtId="0" fontId="75" fillId="2" borderId="24" xfId="0" applyFont="1" applyFill="1" applyBorder="1" applyAlignment="1">
      <alignment horizontal="center" vertical="center" wrapText="1"/>
    </xf>
    <xf numFmtId="9" fontId="75" fillId="2" borderId="24" xfId="10" applyFont="1" applyFill="1" applyBorder="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76" fillId="14" borderId="24" xfId="0" applyFont="1" applyFill="1" applyBorder="1" applyAlignment="1">
      <alignment horizontal="center" vertical="center" wrapText="1"/>
    </xf>
    <xf numFmtId="9" fontId="74" fillId="2" borderId="24" xfId="10" applyFont="1" applyFill="1" applyBorder="1" applyAlignment="1">
      <alignment horizontal="center" vertical="center" wrapText="1"/>
    </xf>
    <xf numFmtId="0" fontId="77" fillId="2" borderId="0" xfId="0" applyFont="1" applyFill="1" applyAlignment="1">
      <alignment horizontal="center" vertical="center"/>
    </xf>
    <xf numFmtId="0" fontId="39" fillId="2" borderId="14" xfId="0" applyFont="1" applyFill="1" applyBorder="1" applyAlignment="1">
      <alignment horizontal="center" vertical="center" wrapText="1"/>
    </xf>
    <xf numFmtId="14" fontId="39" fillId="2" borderId="14" xfId="0" applyNumberFormat="1" applyFont="1" applyFill="1" applyBorder="1" applyAlignment="1">
      <alignment horizontal="center" vertical="center" wrapText="1"/>
    </xf>
    <xf numFmtId="0" fontId="39" fillId="2" borderId="14" xfId="0" applyFont="1" applyFill="1" applyBorder="1" applyAlignment="1">
      <alignment vertical="center" wrapText="1"/>
    </xf>
    <xf numFmtId="0" fontId="28" fillId="2" borderId="14" xfId="0" applyFont="1" applyFill="1" applyBorder="1" applyAlignment="1">
      <alignment vertical="center" wrapText="1"/>
    </xf>
    <xf numFmtId="14" fontId="28" fillId="2" borderId="14" xfId="0" applyNumberFormat="1" applyFont="1" applyFill="1" applyBorder="1" applyAlignment="1">
      <alignment horizontal="center" vertical="center" wrapText="1"/>
    </xf>
    <xf numFmtId="0" fontId="28" fillId="0" borderId="35" xfId="0" applyFont="1" applyBorder="1" applyAlignment="1">
      <alignment horizontal="left" vertical="center" wrapText="1"/>
    </xf>
    <xf numFmtId="0" fontId="28" fillId="0" borderId="24" xfId="0" applyFont="1" applyBorder="1" applyAlignment="1">
      <alignment vertical="center" wrapText="1"/>
    </xf>
    <xf numFmtId="14" fontId="28" fillId="0" borderId="24" xfId="0" applyNumberFormat="1" applyFont="1" applyBorder="1" applyAlignment="1">
      <alignment horizontal="center" vertical="center" wrapText="1"/>
    </xf>
    <xf numFmtId="0" fontId="28" fillId="0" borderId="24" xfId="0" applyFont="1" applyBorder="1" applyAlignment="1">
      <alignment horizontal="center" wrapText="1"/>
    </xf>
    <xf numFmtId="9" fontId="28" fillId="2" borderId="24" xfId="0" applyNumberFormat="1" applyFont="1" applyFill="1" applyBorder="1" applyAlignment="1">
      <alignment horizontal="center" vertical="center" wrapText="1"/>
    </xf>
    <xf numFmtId="1" fontId="0" fillId="2" borderId="0" xfId="0" applyNumberFormat="1" applyFill="1" applyAlignment="1">
      <alignment horizontal="center" vertical="center"/>
    </xf>
    <xf numFmtId="0" fontId="28" fillId="2" borderId="27" xfId="0" applyFont="1" applyFill="1" applyBorder="1" applyAlignment="1">
      <alignment horizontal="center" vertical="center" wrapText="1"/>
    </xf>
    <xf numFmtId="0" fontId="28" fillId="2" borderId="7" xfId="0" applyFont="1" applyFill="1" applyBorder="1" applyAlignment="1">
      <alignment horizontal="center" vertical="center" wrapText="1"/>
    </xf>
    <xf numFmtId="1" fontId="0" fillId="2" borderId="0" xfId="10" applyNumberFormat="1" applyFont="1" applyFill="1" applyAlignment="1">
      <alignment horizontal="center" vertical="center"/>
    </xf>
    <xf numFmtId="0" fontId="80" fillId="0" borderId="5" xfId="0" applyFont="1" applyBorder="1" applyAlignment="1">
      <alignment horizontal="left" vertical="center" wrapText="1"/>
    </xf>
    <xf numFmtId="0" fontId="19" fillId="0" borderId="0" xfId="0" applyFont="1" applyAlignment="1">
      <alignment vertical="center"/>
    </xf>
    <xf numFmtId="0" fontId="19" fillId="0" borderId="0" xfId="0" applyFont="1" applyAlignment="1">
      <alignment vertical="center" wrapText="1"/>
    </xf>
    <xf numFmtId="0" fontId="19" fillId="7" borderId="15" xfId="0" applyFont="1" applyFill="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xf>
    <xf numFmtId="0" fontId="19" fillId="0" borderId="36" xfId="0" applyFont="1" applyBorder="1" applyAlignment="1">
      <alignment horizontal="left" vertical="center" wrapText="1"/>
    </xf>
    <xf numFmtId="0" fontId="19" fillId="0" borderId="0" xfId="0" applyFont="1" applyAlignment="1">
      <alignment horizontal="left" vertical="center" wrapText="1"/>
    </xf>
    <xf numFmtId="0" fontId="19" fillId="0" borderId="36" xfId="0" applyFont="1" applyBorder="1" applyAlignment="1">
      <alignment horizontal="left" vertical="center"/>
    </xf>
    <xf numFmtId="0" fontId="19" fillId="7" borderId="15" xfId="0" applyFont="1" applyFill="1" applyBorder="1" applyAlignment="1">
      <alignment horizontal="left" vertical="center"/>
    </xf>
    <xf numFmtId="0" fontId="19" fillId="7" borderId="16" xfId="0" applyFont="1" applyFill="1" applyBorder="1" applyAlignment="1">
      <alignment horizontal="left" vertical="center"/>
    </xf>
    <xf numFmtId="0" fontId="19" fillId="0" borderId="38" xfId="0" applyFont="1" applyBorder="1" applyAlignment="1">
      <alignment horizontal="left" vertical="center"/>
    </xf>
    <xf numFmtId="0" fontId="66" fillId="0" borderId="36" xfId="0" applyFont="1" applyBorder="1" applyAlignment="1">
      <alignment horizontal="left" vertical="center" wrapText="1"/>
    </xf>
    <xf numFmtId="0" fontId="19" fillId="0" borderId="0" xfId="0" applyFont="1" applyAlignment="1">
      <alignment horizontal="center" vertical="center"/>
    </xf>
    <xf numFmtId="0" fontId="19" fillId="2" borderId="40" xfId="0" applyFont="1" applyFill="1" applyBorder="1" applyAlignment="1">
      <alignment horizontal="left" vertical="center" wrapText="1"/>
    </xf>
    <xf numFmtId="0" fontId="63" fillId="21" borderId="5" xfId="0" applyFont="1" applyFill="1" applyBorder="1" applyAlignment="1">
      <alignment horizontal="center" vertical="center" wrapText="1"/>
    </xf>
    <xf numFmtId="0" fontId="63" fillId="21" borderId="37" xfId="0" applyFont="1" applyFill="1" applyBorder="1" applyAlignment="1">
      <alignment horizontal="center" vertical="center" wrapText="1"/>
    </xf>
    <xf numFmtId="0" fontId="63" fillId="21" borderId="36" xfId="0" applyFont="1" applyFill="1" applyBorder="1" applyAlignment="1">
      <alignment horizontal="center" vertical="center" wrapText="1"/>
    </xf>
    <xf numFmtId="0" fontId="63" fillId="21" borderId="0" xfId="0" applyFont="1" applyFill="1" applyAlignment="1">
      <alignment horizontal="center" vertical="center" wrapText="1"/>
    </xf>
    <xf numFmtId="0" fontId="63" fillId="21" borderId="6" xfId="0" applyFont="1" applyFill="1" applyBorder="1" applyAlignment="1">
      <alignment horizontal="center" vertical="center" wrapText="1"/>
    </xf>
    <xf numFmtId="0" fontId="19" fillId="2" borderId="37" xfId="0" applyFont="1" applyFill="1" applyBorder="1" applyAlignment="1">
      <alignment horizontal="left" vertical="center" wrapText="1"/>
    </xf>
    <xf numFmtId="0" fontId="80" fillId="0" borderId="36" xfId="0" applyFont="1" applyBorder="1" applyAlignment="1">
      <alignment horizontal="left" vertical="center" wrapText="1"/>
    </xf>
    <xf numFmtId="0" fontId="81" fillId="0" borderId="36" xfId="0" applyFont="1" applyBorder="1" applyAlignment="1">
      <alignment horizontal="left" vertical="center" wrapText="1"/>
    </xf>
    <xf numFmtId="0" fontId="3" fillId="0" borderId="7" xfId="0" applyFont="1" applyBorder="1" applyAlignment="1">
      <alignment horizontal="left" vertical="center" wrapText="1"/>
    </xf>
    <xf numFmtId="0" fontId="66" fillId="7" borderId="15" xfId="0" applyFont="1" applyFill="1" applyBorder="1" applyAlignment="1">
      <alignment horizontal="center" vertical="center"/>
    </xf>
    <xf numFmtId="0" fontId="19" fillId="0" borderId="4" xfId="0" applyFont="1" applyBorder="1" applyAlignment="1">
      <alignment horizontal="center" vertical="center"/>
    </xf>
    <xf numFmtId="0" fontId="19" fillId="0" borderId="38"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9" fillId="0" borderId="0" xfId="0" applyFont="1" applyAlignment="1">
      <alignment horizontal="center"/>
    </xf>
    <xf numFmtId="0" fontId="50" fillId="0" borderId="0" xfId="0" applyFont="1"/>
    <xf numFmtId="0" fontId="9" fillId="0" borderId="41" xfId="0" applyFont="1" applyBorder="1" applyAlignment="1">
      <alignment horizontal="center" vertical="center" wrapText="1"/>
    </xf>
    <xf numFmtId="0" fontId="82" fillId="2" borderId="0" xfId="15" applyFont="1" applyFill="1" applyAlignment="1">
      <alignment horizontal="center" vertical="center" wrapText="1"/>
    </xf>
    <xf numFmtId="0" fontId="84" fillId="0" borderId="0" xfId="0" applyFont="1"/>
    <xf numFmtId="0" fontId="3" fillId="2" borderId="13" xfId="0" applyFont="1" applyFill="1" applyBorder="1" applyAlignment="1">
      <alignment vertical="center" wrapText="1"/>
    </xf>
    <xf numFmtId="0" fontId="3" fillId="2" borderId="44"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85" fillId="2" borderId="44" xfId="0" applyFont="1" applyFill="1" applyBorder="1" applyAlignment="1">
      <alignment vertical="center" wrapText="1"/>
    </xf>
    <xf numFmtId="0" fontId="3" fillId="2" borderId="45" xfId="15" applyFont="1" applyFill="1" applyBorder="1" applyAlignment="1">
      <alignment horizontal="justify" vertical="center" wrapText="1"/>
    </xf>
    <xf numFmtId="0" fontId="3" fillId="2" borderId="47" xfId="15" applyFont="1" applyFill="1" applyBorder="1" applyAlignment="1">
      <alignment horizontal="justify" vertical="center" wrapText="1"/>
    </xf>
    <xf numFmtId="0" fontId="3" fillId="2" borderId="48" xfId="15" applyFont="1" applyFill="1" applyBorder="1" applyAlignment="1">
      <alignment horizontal="justify" vertical="center" wrapText="1"/>
    </xf>
    <xf numFmtId="0" fontId="84" fillId="0" borderId="41" xfId="0" applyFont="1" applyBorder="1"/>
    <xf numFmtId="0" fontId="84" fillId="0" borderId="34" xfId="0" applyFont="1" applyBorder="1"/>
    <xf numFmtId="0" fontId="3" fillId="2" borderId="7" xfId="1" applyFill="1" applyBorder="1" applyAlignment="1">
      <alignment horizontal="left" vertical="center" wrapText="1"/>
    </xf>
    <xf numFmtId="0" fontId="3" fillId="2" borderId="7" xfId="1" applyFill="1" applyBorder="1" applyAlignment="1">
      <alignment horizontal="justify" vertical="center" wrapText="1"/>
    </xf>
    <xf numFmtId="0" fontId="3" fillId="0" borderId="0" xfId="0" applyFont="1" applyAlignment="1">
      <alignment vertical="center" wrapText="1"/>
    </xf>
    <xf numFmtId="0" fontId="9" fillId="2" borderId="0" xfId="0" applyFont="1" applyFill="1"/>
    <xf numFmtId="0" fontId="9" fillId="0" borderId="12" xfId="0" applyFont="1" applyBorder="1"/>
    <xf numFmtId="0" fontId="19" fillId="2" borderId="0" xfId="0" applyFont="1" applyFill="1" applyAlignment="1">
      <alignment vertical="center" wrapText="1"/>
    </xf>
    <xf numFmtId="0" fontId="3" fillId="2" borderId="50" xfId="0" applyFont="1" applyFill="1" applyBorder="1" applyAlignment="1">
      <alignment horizontal="center" vertical="center" wrapText="1"/>
    </xf>
    <xf numFmtId="0" fontId="82" fillId="2" borderId="39" xfId="0" applyFont="1" applyFill="1" applyBorder="1" applyAlignment="1">
      <alignment horizontal="center" vertical="center" wrapText="1"/>
    </xf>
    <xf numFmtId="0" fontId="81" fillId="2" borderId="49" xfId="0" applyFont="1" applyFill="1" applyBorder="1" applyAlignment="1">
      <alignment vertical="center" wrapText="1"/>
    </xf>
    <xf numFmtId="0" fontId="81" fillId="2" borderId="51" xfId="18" applyFont="1" applyFill="1" applyBorder="1" applyAlignment="1">
      <alignment vertical="center" wrapText="1"/>
    </xf>
    <xf numFmtId="0" fontId="81" fillId="2" borderId="52" xfId="18" applyFont="1" applyFill="1" applyBorder="1" applyAlignment="1">
      <alignment vertical="center" wrapText="1"/>
    </xf>
    <xf numFmtId="49" fontId="34" fillId="0" borderId="0" xfId="13" applyFill="1" applyAlignment="1" applyProtection="1">
      <alignment horizontal="center" vertical="center"/>
      <protection locked="0"/>
    </xf>
    <xf numFmtId="0" fontId="0" fillId="0" borderId="0" xfId="0" applyAlignment="1">
      <alignment horizontal="center" vertical="center"/>
    </xf>
    <xf numFmtId="0" fontId="28" fillId="2" borderId="14" xfId="0" applyFont="1" applyFill="1" applyBorder="1" applyAlignment="1">
      <alignment horizontal="center" vertical="center" wrapText="1"/>
    </xf>
    <xf numFmtId="0" fontId="0" fillId="2" borderId="0" xfId="0" applyFill="1" applyAlignment="1">
      <alignment horizontal="center" vertical="center"/>
    </xf>
    <xf numFmtId="0" fontId="18" fillId="2" borderId="0" xfId="0" applyFont="1" applyFill="1" applyAlignment="1">
      <alignment horizontal="center" vertical="center"/>
    </xf>
    <xf numFmtId="0" fontId="0" fillId="0" borderId="0" xfId="0" applyAlignment="1">
      <alignment horizontal="center"/>
    </xf>
    <xf numFmtId="0" fontId="28" fillId="2" borderId="36" xfId="0" applyFont="1" applyFill="1" applyBorder="1" applyAlignment="1">
      <alignment horizontal="center" vertical="center" wrapText="1"/>
    </xf>
    <xf numFmtId="0" fontId="29" fillId="2" borderId="36" xfId="0" applyFont="1" applyFill="1" applyBorder="1" applyAlignment="1">
      <alignment horizontal="center" vertical="center" wrapText="1"/>
    </xf>
    <xf numFmtId="9" fontId="0" fillId="2" borderId="0" xfId="10" applyFont="1" applyFill="1" applyBorder="1" applyAlignment="1">
      <alignment horizontal="center" vertical="center"/>
    </xf>
    <xf numFmtId="0" fontId="61" fillId="14" borderId="36" xfId="12" applyFont="1" applyFill="1" applyBorder="1" applyAlignment="1" applyProtection="1">
      <alignment horizontal="center" vertical="center" wrapText="1"/>
    </xf>
    <xf numFmtId="0" fontId="62" fillId="14" borderId="36" xfId="12" applyFont="1" applyFill="1" applyBorder="1" applyAlignment="1" applyProtection="1">
      <alignment horizontal="center" vertical="center" wrapText="1"/>
    </xf>
    <xf numFmtId="1" fontId="61" fillId="14" borderId="36" xfId="12" applyNumberFormat="1" applyFont="1" applyFill="1" applyBorder="1" applyAlignment="1" applyProtection="1">
      <alignment horizontal="center" vertical="center" wrapText="1"/>
      <protection locked="0"/>
    </xf>
    <xf numFmtId="0" fontId="29" fillId="12" borderId="36" xfId="0" applyFont="1" applyFill="1" applyBorder="1" applyAlignment="1">
      <alignment horizontal="center" vertical="center" wrapText="1"/>
    </xf>
    <xf numFmtId="9" fontId="29" fillId="12" borderId="36" xfId="10" applyFont="1" applyFill="1" applyBorder="1" applyAlignment="1">
      <alignment horizontal="center" vertical="center" wrapText="1"/>
    </xf>
    <xf numFmtId="9" fontId="29" fillId="6" borderId="36" xfId="10"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15" borderId="36" xfId="0" applyFont="1" applyFill="1" applyBorder="1" applyAlignment="1">
      <alignment horizontal="center" vertical="center" wrapText="1"/>
    </xf>
    <xf numFmtId="9" fontId="29" fillId="15" borderId="36" xfId="10" applyFont="1" applyFill="1" applyBorder="1" applyAlignment="1">
      <alignment horizontal="center" vertical="center" wrapText="1"/>
    </xf>
    <xf numFmtId="0" fontId="29" fillId="16" borderId="36" xfId="0" applyFont="1" applyFill="1" applyBorder="1" applyAlignment="1">
      <alignment horizontal="center" vertical="center" wrapText="1"/>
    </xf>
    <xf numFmtId="9" fontId="29" fillId="16" borderId="36" xfId="10" applyFont="1" applyFill="1" applyBorder="1" applyAlignment="1">
      <alignment horizontal="center" vertical="center" wrapText="1"/>
    </xf>
    <xf numFmtId="0" fontId="28" fillId="2" borderId="14" xfId="0" applyFont="1" applyFill="1" applyBorder="1" applyAlignment="1">
      <alignment vertical="center" wrapText="1"/>
    </xf>
    <xf numFmtId="14" fontId="28" fillId="2" borderId="14" xfId="0" applyNumberFormat="1" applyFont="1" applyFill="1" applyBorder="1" applyAlignment="1">
      <alignment horizontal="center" vertical="center" wrapText="1"/>
    </xf>
    <xf numFmtId="0" fontId="28" fillId="2" borderId="36" xfId="0" applyFont="1" applyFill="1" applyBorder="1" applyAlignment="1">
      <alignment vertical="center" wrapText="1"/>
    </xf>
    <xf numFmtId="0" fontId="28" fillId="2" borderId="36" xfId="0" applyFont="1" applyFill="1" applyBorder="1" applyAlignment="1">
      <alignment horizontal="left" vertical="center" wrapText="1"/>
    </xf>
    <xf numFmtId="0" fontId="39" fillId="2" borderId="36" xfId="0" applyFont="1" applyFill="1" applyBorder="1" applyAlignment="1">
      <alignment horizontal="left" vertical="center" wrapText="1"/>
    </xf>
    <xf numFmtId="0" fontId="0" fillId="0" borderId="0" xfId="0" applyAlignment="1" applyProtection="1">
      <alignment horizontal="center" vertical="center"/>
      <protection locked="0"/>
    </xf>
    <xf numFmtId="49" fontId="87" fillId="0" borderId="0" xfId="21" applyNumberFormat="1" applyFill="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1" fontId="0" fillId="0" borderId="0" xfId="0" applyNumberFormat="1" applyAlignment="1" applyProtection="1">
      <alignment horizontal="center" vertical="center"/>
      <protection locked="0"/>
    </xf>
    <xf numFmtId="49" fontId="34" fillId="0" borderId="36" xfId="13" applyFill="1" applyBorder="1" applyAlignment="1" applyProtection="1">
      <alignment horizontal="center" vertical="center"/>
      <protection locked="0"/>
    </xf>
    <xf numFmtId="49" fontId="34" fillId="0" borderId="36" xfId="13" applyFill="1" applyBorder="1" applyAlignment="1" applyProtection="1">
      <alignment horizontal="center" vertical="center" wrapText="1"/>
      <protection locked="0"/>
    </xf>
    <xf numFmtId="168" fontId="0" fillId="0" borderId="36" xfId="14" applyFont="1" applyFill="1" applyBorder="1" applyAlignment="1" applyProtection="1">
      <alignment horizontal="center" vertical="center"/>
      <protection locked="0"/>
    </xf>
    <xf numFmtId="0" fontId="0" fillId="0" borderId="36" xfId="0" applyBorder="1" applyAlignment="1" applyProtection="1">
      <alignment horizontal="center" vertical="center"/>
      <protection locked="0"/>
    </xf>
    <xf numFmtId="168" fontId="0" fillId="0" borderId="36" xfId="14" applyFont="1" applyFill="1" applyBorder="1" applyAlignment="1" applyProtection="1">
      <alignment horizontal="center"/>
      <protection locked="0"/>
    </xf>
    <xf numFmtId="0" fontId="0" fillId="0" borderId="36" xfId="0" applyBorder="1" applyAlignment="1" applyProtection="1">
      <alignment horizontal="center"/>
      <protection locked="0"/>
    </xf>
    <xf numFmtId="0" fontId="34" fillId="0" borderId="36" xfId="0" applyFont="1" applyBorder="1" applyAlignment="1" applyProtection="1">
      <alignment horizontal="center" wrapText="1"/>
      <protection locked="0"/>
    </xf>
    <xf numFmtId="0" fontId="92" fillId="0" borderId="0" xfId="0" applyFont="1" applyAlignment="1">
      <alignment horizontal="center" vertical="center" wrapText="1"/>
    </xf>
    <xf numFmtId="0" fontId="94" fillId="2" borderId="0" xfId="0" applyFont="1" applyFill="1" applyAlignment="1">
      <alignment horizontal="center" vertical="center"/>
    </xf>
    <xf numFmtId="0" fontId="93" fillId="16" borderId="36" xfId="1" applyFont="1" applyFill="1" applyBorder="1" applyAlignment="1">
      <alignment horizontal="center" vertical="center" wrapText="1"/>
    </xf>
    <xf numFmtId="0" fontId="96" fillId="2" borderId="0" xfId="0" applyFont="1" applyFill="1" applyAlignment="1">
      <alignment horizontal="center" vertical="center"/>
    </xf>
    <xf numFmtId="0" fontId="95" fillId="14" borderId="36" xfId="1" applyFont="1" applyFill="1" applyBorder="1" applyAlignment="1">
      <alignment horizontal="center" vertical="center" wrapText="1"/>
    </xf>
    <xf numFmtId="0" fontId="95" fillId="14" borderId="36" xfId="0" applyFont="1" applyFill="1" applyBorder="1" applyAlignment="1">
      <alignment horizontal="center" vertical="center" wrapText="1"/>
    </xf>
    <xf numFmtId="9" fontId="95" fillId="14" borderId="36" xfId="10" applyFont="1" applyFill="1" applyBorder="1" applyAlignment="1">
      <alignment horizontal="center" vertical="center" wrapText="1"/>
    </xf>
    <xf numFmtId="0" fontId="97" fillId="14" borderId="36" xfId="0" applyFont="1" applyFill="1" applyBorder="1" applyAlignment="1">
      <alignment horizontal="center" vertical="center" wrapText="1"/>
    </xf>
    <xf numFmtId="0" fontId="98" fillId="2" borderId="36" xfId="0" applyFont="1" applyFill="1" applyBorder="1" applyAlignment="1">
      <alignment horizontal="center" vertical="center" wrapText="1"/>
    </xf>
    <xf numFmtId="9" fontId="98" fillId="2" borderId="36" xfId="10" applyFont="1" applyFill="1" applyBorder="1" applyAlignment="1">
      <alignment horizontal="center" vertical="center" wrapText="1"/>
    </xf>
    <xf numFmtId="0" fontId="99" fillId="0" borderId="36" xfId="0" applyFont="1" applyBorder="1" applyAlignment="1">
      <alignment horizontal="center" vertical="center" wrapText="1"/>
    </xf>
    <xf numFmtId="0" fontId="100" fillId="2" borderId="36" xfId="0" applyFont="1" applyFill="1" applyBorder="1" applyAlignment="1">
      <alignment horizontal="center" vertical="center" wrapText="1"/>
    </xf>
    <xf numFmtId="14" fontId="100" fillId="2" borderId="36" xfId="0" applyNumberFormat="1" applyFont="1" applyFill="1" applyBorder="1" applyAlignment="1">
      <alignment horizontal="center" vertical="center" wrapText="1"/>
    </xf>
    <xf numFmtId="0" fontId="101" fillId="17" borderId="14" xfId="0" applyFont="1" applyFill="1" applyBorder="1" applyAlignment="1">
      <alignment horizontal="center" vertical="center" wrapText="1"/>
    </xf>
    <xf numFmtId="0" fontId="100" fillId="17" borderId="14" xfId="0" applyFont="1" applyFill="1" applyBorder="1" applyAlignment="1">
      <alignment horizontal="center" vertical="center" wrapText="1"/>
    </xf>
    <xf numFmtId="9" fontId="100" fillId="17" borderId="14" xfId="10" applyFont="1" applyFill="1" applyBorder="1" applyAlignment="1">
      <alignment horizontal="center" vertical="center" wrapText="1"/>
    </xf>
    <xf numFmtId="0" fontId="101" fillId="18" borderId="14" xfId="0" applyFont="1" applyFill="1" applyBorder="1" applyAlignment="1">
      <alignment horizontal="center" vertical="center" wrapText="1"/>
    </xf>
    <xf numFmtId="0" fontId="100" fillId="18" borderId="14" xfId="0" applyFont="1" applyFill="1" applyBorder="1" applyAlignment="1">
      <alignment horizontal="center" vertical="center" wrapText="1"/>
    </xf>
    <xf numFmtId="9" fontId="100" fillId="18" borderId="14" xfId="10" applyFont="1" applyFill="1" applyBorder="1" applyAlignment="1">
      <alignment horizontal="center" vertical="center" wrapText="1"/>
    </xf>
    <xf numFmtId="0" fontId="101" fillId="19" borderId="14" xfId="0" applyFont="1" applyFill="1" applyBorder="1" applyAlignment="1">
      <alignment horizontal="center" vertical="center" wrapText="1"/>
    </xf>
    <xf numFmtId="0" fontId="100" fillId="19" borderId="14" xfId="0" applyFont="1" applyFill="1" applyBorder="1" applyAlignment="1">
      <alignment horizontal="center" vertical="center" wrapText="1"/>
    </xf>
    <xf numFmtId="9" fontId="100" fillId="19" borderId="14" xfId="10" applyFont="1" applyFill="1" applyBorder="1" applyAlignment="1">
      <alignment horizontal="center" vertical="center" wrapText="1"/>
    </xf>
    <xf numFmtId="0" fontId="100" fillId="20" borderId="14" xfId="0" applyFont="1" applyFill="1" applyBorder="1" applyAlignment="1">
      <alignment horizontal="center" vertical="center" wrapText="1"/>
    </xf>
    <xf numFmtId="9" fontId="100" fillId="20" borderId="14" xfId="10" applyFont="1" applyFill="1" applyBorder="1" applyAlignment="1">
      <alignment horizontal="center" vertical="center" wrapText="1"/>
    </xf>
    <xf numFmtId="0" fontId="100" fillId="2" borderId="14" xfId="0" applyFont="1" applyFill="1" applyBorder="1" applyAlignment="1">
      <alignment horizontal="center" vertical="center" wrapText="1"/>
    </xf>
    <xf numFmtId="0" fontId="101" fillId="20" borderId="14" xfId="0" applyFont="1" applyFill="1" applyBorder="1" applyAlignment="1">
      <alignment horizontal="center" vertical="center" wrapText="1"/>
    </xf>
    <xf numFmtId="0" fontId="102" fillId="0" borderId="0" xfId="0" applyFont="1" applyAlignment="1">
      <alignment horizontal="center" vertical="center"/>
    </xf>
    <xf numFmtId="0" fontId="100" fillId="0" borderId="36" xfId="0" applyFont="1" applyBorder="1" applyAlignment="1">
      <alignment horizontal="center" vertical="center" wrapText="1"/>
    </xf>
    <xf numFmtId="9" fontId="29" fillId="7" borderId="24" xfId="10" applyFont="1" applyFill="1" applyBorder="1" applyAlignment="1">
      <alignment horizontal="center" vertical="center" wrapText="1"/>
    </xf>
    <xf numFmtId="0" fontId="40" fillId="7" borderId="24" xfId="0" applyFont="1" applyFill="1" applyBorder="1" applyAlignment="1">
      <alignment horizontal="center" vertical="center" wrapText="1"/>
    </xf>
    <xf numFmtId="0" fontId="29" fillId="7" borderId="24" xfId="0" applyFont="1" applyFill="1" applyBorder="1" applyAlignment="1">
      <alignment horizontal="center" vertical="center" wrapText="1"/>
    </xf>
    <xf numFmtId="169" fontId="0" fillId="2" borderId="0" xfId="0" applyNumberFormat="1" applyFill="1" applyAlignment="1">
      <alignment horizontal="center" vertical="center"/>
    </xf>
    <xf numFmtId="9" fontId="29" fillId="15" borderId="24" xfId="0" applyNumberFormat="1" applyFont="1" applyFill="1" applyBorder="1" applyAlignment="1">
      <alignment horizontal="center" vertical="center" wrapText="1"/>
    </xf>
    <xf numFmtId="9" fontId="0" fillId="2" borderId="0" xfId="0" applyNumberFormat="1" applyFill="1" applyAlignment="1">
      <alignment horizontal="center" vertical="center"/>
    </xf>
    <xf numFmtId="9" fontId="11" fillId="14" borderId="24" xfId="0" applyNumberFormat="1" applyFont="1" applyFill="1" applyBorder="1" applyAlignment="1">
      <alignment horizontal="center" vertical="center" wrapText="1"/>
    </xf>
    <xf numFmtId="9" fontId="72" fillId="2" borderId="24" xfId="0" applyNumberFormat="1" applyFont="1" applyFill="1" applyBorder="1" applyAlignment="1">
      <alignment horizontal="center" vertical="center" wrapText="1"/>
    </xf>
    <xf numFmtId="0" fontId="0" fillId="2" borderId="0" xfId="0" applyFill="1" applyBorder="1" applyAlignment="1">
      <alignment horizontal="center" vertical="center"/>
    </xf>
    <xf numFmtId="0" fontId="2" fillId="0" borderId="0" xfId="0" applyFont="1" applyBorder="1" applyAlignment="1">
      <alignment horizontal="center" vertical="center" wrapText="1"/>
    </xf>
    <xf numFmtId="16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50"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20" fillId="0" borderId="0" xfId="0" applyFont="1" applyBorder="1" applyAlignment="1">
      <alignment horizontal="center" vertical="center" wrapText="1"/>
    </xf>
    <xf numFmtId="0" fontId="51" fillId="0" borderId="0" xfId="0" applyFont="1" applyBorder="1" applyAlignment="1">
      <alignment horizontal="center" vertical="center" wrapText="1"/>
    </xf>
    <xf numFmtId="0" fontId="50"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3" fillId="2" borderId="46" xfId="15" applyFont="1" applyFill="1" applyBorder="1" applyAlignment="1">
      <alignment horizontal="justify" vertical="center" wrapText="1"/>
    </xf>
    <xf numFmtId="0" fontId="3" fillId="2" borderId="49" xfId="15" applyFont="1" applyFill="1" applyBorder="1" applyAlignment="1">
      <alignment horizontal="justify" vertical="center" wrapText="1"/>
    </xf>
    <xf numFmtId="0" fontId="28" fillId="0" borderId="14" xfId="0" applyFont="1" applyFill="1" applyBorder="1" applyAlignment="1">
      <alignment vertical="center" wrapText="1"/>
    </xf>
    <xf numFmtId="14" fontId="28" fillId="0" borderId="14" xfId="0" applyNumberFormat="1" applyFont="1" applyFill="1" applyBorder="1" applyAlignment="1">
      <alignment horizontal="center" vertical="center" wrapText="1"/>
    </xf>
    <xf numFmtId="0" fontId="103" fillId="23" borderId="0" xfId="0" applyFont="1" applyFill="1" applyAlignment="1">
      <alignment horizontal="center" wrapText="1"/>
    </xf>
    <xf numFmtId="0" fontId="28" fillId="0" borderId="24" xfId="0" applyFont="1" applyFill="1" applyBorder="1" applyAlignment="1">
      <alignment horizontal="center" vertical="center" wrapText="1"/>
    </xf>
    <xf numFmtId="0" fontId="0" fillId="2" borderId="0" xfId="0" applyNumberFormat="1" applyFill="1" applyAlignment="1">
      <alignment horizontal="center" vertical="center"/>
    </xf>
    <xf numFmtId="0" fontId="2" fillId="0" borderId="0" xfId="0" applyFont="1" applyFill="1"/>
    <xf numFmtId="0" fontId="0" fillId="0" borderId="0" xfId="0" applyFill="1"/>
    <xf numFmtId="0" fontId="50" fillId="0" borderId="0" xfId="0" applyFont="1" applyFill="1"/>
    <xf numFmtId="0" fontId="2" fillId="0" borderId="0" xfId="0" applyFont="1" applyFill="1" applyBorder="1"/>
    <xf numFmtId="0" fontId="9" fillId="0" borderId="0" xfId="0" applyFont="1" applyFill="1" applyBorder="1"/>
    <xf numFmtId="0" fontId="0" fillId="0" borderId="0" xfId="0" applyFill="1" applyBorder="1"/>
    <xf numFmtId="0" fontId="84" fillId="0" borderId="0" xfId="0" applyFont="1" applyFill="1" applyBorder="1"/>
    <xf numFmtId="0" fontId="110" fillId="24" borderId="0" xfId="0" applyFont="1" applyFill="1" applyAlignment="1">
      <alignment wrapText="1"/>
    </xf>
    <xf numFmtId="0" fontId="100" fillId="19" borderId="14" xfId="0" applyFont="1" applyFill="1" applyBorder="1" applyAlignment="1">
      <alignment horizontal="left" vertical="center" wrapText="1"/>
    </xf>
    <xf numFmtId="0" fontId="29" fillId="16" borderId="36" xfId="0" applyFont="1" applyFill="1" applyBorder="1" applyAlignment="1">
      <alignment horizontal="left" vertical="center" wrapText="1"/>
    </xf>
    <xf numFmtId="0" fontId="39" fillId="0" borderId="24" xfId="0" applyFont="1" applyFill="1" applyBorder="1" applyAlignment="1">
      <alignment horizontal="center" vertical="center" wrapText="1"/>
    </xf>
    <xf numFmtId="0" fontId="28" fillId="0" borderId="14" xfId="0" applyFont="1" applyFill="1" applyBorder="1" applyAlignment="1">
      <alignment wrapText="1"/>
    </xf>
    <xf numFmtId="0" fontId="28" fillId="0" borderId="14" xfId="0" applyFont="1" applyFill="1" applyBorder="1" applyAlignment="1">
      <alignment horizontal="center" vertical="center" wrapText="1"/>
    </xf>
    <xf numFmtId="0" fontId="39" fillId="6" borderId="24" xfId="0" applyFont="1" applyFill="1" applyBorder="1" applyAlignment="1">
      <alignment horizontal="center" vertical="center" wrapText="1"/>
    </xf>
    <xf numFmtId="9" fontId="39" fillId="6" borderId="24" xfId="10" applyFont="1" applyFill="1" applyBorder="1" applyAlignment="1">
      <alignment horizontal="center" vertical="center" wrapText="1"/>
    </xf>
    <xf numFmtId="14" fontId="39" fillId="0" borderId="24" xfId="0" applyNumberFormat="1" applyFont="1" applyFill="1" applyBorder="1" applyAlignment="1">
      <alignment horizontal="center" vertical="center" wrapText="1"/>
    </xf>
    <xf numFmtId="0" fontId="0" fillId="0" borderId="0" xfId="0" applyFill="1" applyAlignment="1">
      <alignment horizontal="center" vertical="center"/>
    </xf>
    <xf numFmtId="9" fontId="40" fillId="16" borderId="24" xfId="0" applyNumberFormat="1" applyFont="1" applyFill="1" applyBorder="1" applyAlignment="1">
      <alignment horizontal="center" vertical="center" wrapText="1"/>
    </xf>
    <xf numFmtId="9" fontId="29" fillId="16" borderId="24" xfId="0" applyNumberFormat="1" applyFont="1" applyFill="1" applyBorder="1" applyAlignment="1">
      <alignment horizontal="center" vertical="center" wrapText="1"/>
    </xf>
    <xf numFmtId="9" fontId="29" fillId="16" borderId="24" xfId="10" applyNumberFormat="1" applyFont="1" applyFill="1" applyBorder="1" applyAlignment="1">
      <alignment horizontal="center" vertical="center" wrapText="1"/>
    </xf>
    <xf numFmtId="0" fontId="1" fillId="0" borderId="24" xfId="0" applyFont="1" applyFill="1" applyBorder="1" applyAlignment="1">
      <alignment horizontal="center"/>
    </xf>
    <xf numFmtId="0" fontId="0" fillId="0" borderId="24" xfId="0" applyFill="1" applyBorder="1" applyAlignment="1">
      <alignment horizontal="center" vertical="center"/>
    </xf>
    <xf numFmtId="0" fontId="0" fillId="0" borderId="0" xfId="0" applyAlignment="1">
      <alignment horizontal="center" vertical="center"/>
    </xf>
    <xf numFmtId="0" fontId="0" fillId="21" borderId="0" xfId="0" applyFill="1"/>
    <xf numFmtId="0" fontId="2" fillId="0" borderId="24" xfId="0" applyFont="1" applyBorder="1" applyAlignment="1">
      <alignment horizontal="center" vertical="center" wrapText="1"/>
    </xf>
    <xf numFmtId="0" fontId="2" fillId="0" borderId="24" xfId="0" applyFont="1" applyBorder="1" applyAlignment="1">
      <alignment horizontal="center" wrapText="1"/>
    </xf>
    <xf numFmtId="9" fontId="0" fillId="0" borderId="24" xfId="0" applyNumberFormat="1" applyBorder="1"/>
    <xf numFmtId="9" fontId="0" fillId="0" borderId="0" xfId="0" applyNumberFormat="1"/>
    <xf numFmtId="9" fontId="2" fillId="0" borderId="24" xfId="0" applyNumberFormat="1" applyFont="1" applyBorder="1" applyAlignment="1">
      <alignment horizontal="right"/>
    </xf>
    <xf numFmtId="9" fontId="0" fillId="0" borderId="24" xfId="10" applyFont="1" applyFill="1" applyBorder="1" applyAlignment="1">
      <alignment horizontal="right" vertical="center"/>
    </xf>
    <xf numFmtId="9" fontId="2" fillId="0" borderId="24" xfId="0" applyNumberFormat="1" applyFont="1" applyBorder="1"/>
    <xf numFmtId="0" fontId="0" fillId="25" borderId="0" xfId="0" applyFill="1"/>
    <xf numFmtId="0" fontId="2" fillId="7" borderId="24" xfId="0" applyFont="1" applyFill="1" applyBorder="1" applyAlignment="1">
      <alignment horizontal="center" wrapText="1"/>
    </xf>
    <xf numFmtId="9" fontId="0" fillId="7" borderId="24" xfId="0" applyNumberFormat="1" applyFill="1" applyBorder="1"/>
    <xf numFmtId="9" fontId="2" fillId="7" borderId="24" xfId="0" applyNumberFormat="1" applyFont="1" applyFill="1" applyBorder="1"/>
    <xf numFmtId="9" fontId="0" fillId="7" borderId="24" xfId="10" applyFont="1" applyFill="1" applyBorder="1" applyAlignment="1">
      <alignment horizontal="right" vertical="center"/>
    </xf>
    <xf numFmtId="0" fontId="9" fillId="0" borderId="24" xfId="0" applyFont="1" applyBorder="1" applyAlignment="1">
      <alignment horizontal="center" vertical="center"/>
    </xf>
    <xf numFmtId="0" fontId="9" fillId="2" borderId="6" xfId="0" applyFont="1" applyFill="1" applyBorder="1" applyAlignment="1">
      <alignment horizontal="center" vertical="center"/>
    </xf>
    <xf numFmtId="0" fontId="9" fillId="0" borderId="43" xfId="0" applyFont="1" applyBorder="1" applyAlignment="1">
      <alignment horizontal="center" vertical="center" wrapText="1"/>
    </xf>
    <xf numFmtId="0" fontId="19" fillId="0" borderId="24" xfId="0" applyFont="1" applyBorder="1" applyAlignment="1">
      <alignment horizontal="center" vertical="center" wrapText="1"/>
    </xf>
    <xf numFmtId="0" fontId="100" fillId="20" borderId="55" xfId="0" applyFont="1" applyFill="1" applyBorder="1" applyAlignment="1">
      <alignment horizontal="center" vertical="center" wrapText="1"/>
    </xf>
    <xf numFmtId="0" fontId="103" fillId="0" borderId="24" xfId="0" applyFont="1" applyBorder="1" applyAlignment="1">
      <alignment horizontal="center" wrapText="1"/>
    </xf>
    <xf numFmtId="0" fontId="100" fillId="2" borderId="56" xfId="0" applyFont="1" applyFill="1" applyBorder="1" applyAlignment="1">
      <alignment horizontal="center" vertical="center" wrapText="1"/>
    </xf>
    <xf numFmtId="0" fontId="100" fillId="2" borderId="24" xfId="0" applyFont="1" applyFill="1" applyBorder="1" applyAlignment="1">
      <alignment horizontal="center" vertical="center" wrapText="1"/>
    </xf>
    <xf numFmtId="0" fontId="111" fillId="0" borderId="24" xfId="0" applyFont="1" applyFill="1" applyBorder="1" applyAlignment="1">
      <alignment horizontal="left" vertical="center" wrapText="1"/>
    </xf>
    <xf numFmtId="0" fontId="39" fillId="0" borderId="14" xfId="0" applyFont="1" applyFill="1" applyBorder="1" applyAlignment="1">
      <alignment vertical="center" wrapText="1"/>
    </xf>
    <xf numFmtId="0" fontId="28" fillId="26" borderId="24" xfId="0" applyFont="1" applyFill="1" applyBorder="1" applyAlignment="1">
      <alignment horizontal="center" vertical="center" wrapText="1"/>
    </xf>
    <xf numFmtId="0" fontId="28" fillId="26" borderId="14" xfId="0" applyFont="1" applyFill="1" applyBorder="1" applyAlignment="1">
      <alignment horizontal="center" vertical="center" wrapText="1"/>
    </xf>
    <xf numFmtId="14" fontId="28" fillId="26" borderId="14" xfId="0" applyNumberFormat="1" applyFont="1" applyFill="1" applyBorder="1" applyAlignment="1">
      <alignment horizontal="center" vertical="center" wrapText="1"/>
    </xf>
    <xf numFmtId="0" fontId="28" fillId="24" borderId="24" xfId="0" applyFont="1" applyFill="1" applyBorder="1" applyAlignment="1">
      <alignment horizontal="center" vertical="center" wrapText="1"/>
    </xf>
    <xf numFmtId="0" fontId="28" fillId="24" borderId="14" xfId="0" applyFont="1" applyFill="1" applyBorder="1" applyAlignment="1">
      <alignment horizontal="center" vertical="center" wrapText="1"/>
    </xf>
    <xf numFmtId="14" fontId="28" fillId="24" borderId="14" xfId="0" applyNumberFormat="1" applyFont="1" applyFill="1" applyBorder="1" applyAlignment="1">
      <alignment horizontal="center" vertical="center" wrapText="1"/>
    </xf>
    <xf numFmtId="9" fontId="29" fillId="0" borderId="24" xfId="10" applyFont="1" applyFill="1" applyBorder="1" applyAlignment="1">
      <alignment horizontal="center" vertical="center" wrapText="1"/>
    </xf>
    <xf numFmtId="0" fontId="40" fillId="0" borderId="24" xfId="0" applyFont="1" applyFill="1" applyBorder="1" applyAlignment="1">
      <alignment horizontal="center" vertical="center" wrapText="1"/>
    </xf>
    <xf numFmtId="9" fontId="40" fillId="0" borderId="24" xfId="10" applyFont="1" applyFill="1" applyBorder="1" applyAlignment="1">
      <alignment horizontal="center" vertical="center" wrapText="1"/>
    </xf>
    <xf numFmtId="9" fontId="29" fillId="27" borderId="24" xfId="10" applyFont="1" applyFill="1" applyBorder="1" applyAlignment="1">
      <alignment horizontal="center" vertical="center" wrapText="1"/>
    </xf>
    <xf numFmtId="9" fontId="39" fillId="2" borderId="24" xfId="0" applyNumberFormat="1" applyFont="1" applyFill="1" applyBorder="1" applyAlignment="1">
      <alignment horizontal="center" vertical="center" wrapText="1"/>
    </xf>
    <xf numFmtId="0" fontId="28" fillId="7" borderId="14" xfId="0" applyFont="1" applyFill="1" applyBorder="1" applyAlignment="1">
      <alignment horizontal="center" vertical="center" wrapText="1"/>
    </xf>
    <xf numFmtId="0" fontId="40" fillId="27" borderId="24" xfId="0" applyFont="1" applyFill="1" applyBorder="1" applyAlignment="1">
      <alignment horizontal="center" vertical="center" wrapText="1"/>
    </xf>
    <xf numFmtId="9" fontId="29" fillId="12" borderId="24" xfId="0" applyNumberFormat="1" applyFont="1" applyFill="1" applyBorder="1" applyAlignment="1">
      <alignment horizontal="center" vertical="center" wrapText="1"/>
    </xf>
    <xf numFmtId="9" fontId="0" fillId="0" borderId="0" xfId="0" applyNumberFormat="1" applyAlignment="1">
      <alignment horizontal="center" vertical="center"/>
    </xf>
    <xf numFmtId="0" fontId="0" fillId="0" borderId="24" xfId="0" applyNumberFormat="1" applyFill="1" applyBorder="1"/>
    <xf numFmtId="0" fontId="0" fillId="0" borderId="24" xfId="10" applyNumberFormat="1" applyFont="1" applyFill="1" applyBorder="1" applyAlignment="1">
      <alignment horizontal="right" vertical="center"/>
    </xf>
    <xf numFmtId="0" fontId="2" fillId="0" borderId="24" xfId="0" applyNumberFormat="1" applyFont="1" applyFill="1" applyBorder="1"/>
    <xf numFmtId="0" fontId="28" fillId="7" borderId="24" xfId="0" applyFont="1" applyFill="1" applyBorder="1" applyAlignment="1">
      <alignment horizontal="center" vertical="center" wrapText="1"/>
    </xf>
    <xf numFmtId="1" fontId="0" fillId="0" borderId="0" xfId="0" applyNumberFormat="1" applyFill="1" applyBorder="1"/>
    <xf numFmtId="0" fontId="2" fillId="0" borderId="24" xfId="0" applyFont="1" applyFill="1" applyBorder="1" applyAlignment="1">
      <alignment horizont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19"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73" fillId="15" borderId="24" xfId="11" applyFont="1" applyFill="1" applyAlignment="1" applyProtection="1">
      <alignment horizontal="center" vertical="center" wrapText="1"/>
    </xf>
    <xf numFmtId="0" fontId="93" fillId="16" borderId="36" xfId="1" applyFont="1" applyFill="1" applyBorder="1" applyAlignment="1">
      <alignment horizontal="center" vertical="center" wrapText="1"/>
    </xf>
    <xf numFmtId="0" fontId="95" fillId="14" borderId="36" xfId="1" applyFont="1" applyFill="1" applyBorder="1" applyAlignment="1">
      <alignment horizontal="center" vertical="center" wrapText="1"/>
    </xf>
    <xf numFmtId="0" fontId="95" fillId="14" borderId="36" xfId="0" applyFont="1" applyFill="1" applyBorder="1" applyAlignment="1">
      <alignment horizontal="center" vertical="center"/>
    </xf>
    <xf numFmtId="0" fontId="91" fillId="0" borderId="36" xfId="0" applyFont="1" applyBorder="1" applyAlignment="1">
      <alignment horizontal="center" vertical="center" wrapText="1"/>
    </xf>
    <xf numFmtId="0" fontId="93" fillId="14" borderId="36" xfId="1" applyFont="1" applyFill="1" applyBorder="1" applyAlignment="1">
      <alignment horizontal="center" vertical="center" wrapText="1"/>
    </xf>
    <xf numFmtId="0" fontId="88" fillId="0" borderId="36" xfId="0" applyFont="1" applyBorder="1" applyAlignment="1">
      <alignment horizontal="center" vertical="center"/>
    </xf>
    <xf numFmtId="0" fontId="89" fillId="0" borderId="36" xfId="0" applyFont="1" applyBorder="1" applyAlignment="1">
      <alignment horizontal="center" vertical="center" wrapText="1"/>
    </xf>
    <xf numFmtId="0" fontId="90" fillId="2" borderId="36" xfId="9" applyFont="1" applyFill="1" applyBorder="1" applyAlignment="1">
      <alignment horizontal="left" vertical="center" wrapText="1"/>
    </xf>
    <xf numFmtId="0" fontId="65" fillId="12" borderId="24" xfId="1" applyFont="1" applyFill="1" applyBorder="1" applyAlignment="1">
      <alignment horizontal="center" vertical="center" wrapText="1"/>
    </xf>
    <xf numFmtId="0" fontId="10" fillId="14" borderId="24" xfId="1" applyFont="1" applyFill="1" applyBorder="1" applyAlignment="1">
      <alignment horizontal="center" vertical="center" wrapText="1"/>
    </xf>
    <xf numFmtId="0" fontId="9" fillId="0" borderId="24" xfId="0" applyFont="1" applyBorder="1" applyAlignment="1">
      <alignment horizontal="center" vertical="center"/>
    </xf>
    <xf numFmtId="0" fontId="64" fillId="2" borderId="24" xfId="9" applyFont="1" applyFill="1" applyBorder="1" applyAlignment="1">
      <alignment horizontal="left" vertical="center" wrapText="1"/>
    </xf>
    <xf numFmtId="0" fontId="69" fillId="0" borderId="24" xfId="0" applyFont="1" applyBorder="1" applyAlignment="1">
      <alignment horizontal="center" vertical="center" wrapText="1"/>
    </xf>
    <xf numFmtId="0" fontId="8" fillId="14" borderId="24" xfId="0" applyFont="1" applyFill="1" applyBorder="1" applyAlignment="1">
      <alignment horizontal="center" vertical="center"/>
    </xf>
    <xf numFmtId="0" fontId="4" fillId="14" borderId="7" xfId="1" applyFont="1" applyFill="1" applyBorder="1" applyAlignment="1">
      <alignment horizontal="center" vertical="center" wrapText="1"/>
    </xf>
    <xf numFmtId="0" fontId="7" fillId="12" borderId="24" xfId="1" applyFont="1" applyFill="1" applyBorder="1" applyAlignment="1">
      <alignment horizontal="center" vertical="center" wrapText="1"/>
    </xf>
    <xf numFmtId="0" fontId="22" fillId="0" borderId="0" xfId="0" applyFont="1" applyAlignment="1">
      <alignment horizontal="center" vertical="center" wrapText="1"/>
    </xf>
    <xf numFmtId="0" fontId="21" fillId="0" borderId="24" xfId="0" applyFont="1" applyBorder="1" applyAlignment="1">
      <alignment horizontal="center"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8" fillId="14" borderId="24" xfId="1" applyFont="1" applyFill="1" applyBorder="1" applyAlignment="1">
      <alignment horizontal="center" vertical="center" wrapText="1"/>
    </xf>
    <xf numFmtId="0" fontId="17" fillId="0" borderId="24" xfId="0" applyFont="1" applyBorder="1" applyAlignment="1">
      <alignment horizontal="center" vertical="center" wrapText="1"/>
    </xf>
    <xf numFmtId="0" fontId="4" fillId="14" borderId="24" xfId="1" applyFont="1" applyFill="1" applyBorder="1" applyAlignment="1">
      <alignment horizontal="center" vertical="center" wrapText="1"/>
    </xf>
    <xf numFmtId="0" fontId="68" fillId="0" borderId="24" xfId="0" applyFont="1" applyBorder="1" applyAlignment="1">
      <alignment horizontal="center" vertical="center" wrapText="1"/>
    </xf>
    <xf numFmtId="0" fontId="65" fillId="16" borderId="24" xfId="1" applyFont="1" applyFill="1" applyBorder="1" applyAlignment="1">
      <alignment horizontal="center" vertical="center" wrapText="1"/>
    </xf>
    <xf numFmtId="0" fontId="66" fillId="0" borderId="24" xfId="0" applyFont="1" applyBorder="1" applyAlignment="1">
      <alignment horizontal="center" vertical="center" wrapText="1"/>
    </xf>
    <xf numFmtId="0" fontId="52" fillId="12" borderId="24" xfId="0" applyFont="1" applyFill="1" applyBorder="1" applyAlignment="1">
      <alignment horizontal="center" vertical="center"/>
    </xf>
    <xf numFmtId="0" fontId="52" fillId="12" borderId="24" xfId="1" applyFont="1" applyFill="1" applyBorder="1" applyAlignment="1">
      <alignment horizontal="center" vertical="center" wrapText="1"/>
    </xf>
    <xf numFmtId="0" fontId="70" fillId="0" borderId="24" xfId="0" applyFont="1" applyBorder="1" applyAlignment="1">
      <alignment horizontal="center" vertical="center" wrapText="1"/>
    </xf>
    <xf numFmtId="0" fontId="67" fillId="0" borderId="24" xfId="0" applyFont="1" applyBorder="1" applyAlignment="1">
      <alignment horizontal="center" vertical="center" wrapText="1"/>
    </xf>
    <xf numFmtId="0" fontId="20" fillId="8" borderId="0" xfId="0" applyFont="1" applyFill="1" applyAlignment="1">
      <alignment horizontal="center" vertical="center"/>
    </xf>
    <xf numFmtId="14" fontId="26" fillId="0" borderId="21" xfId="0" applyNumberFormat="1" applyFont="1" applyBorder="1" applyAlignment="1">
      <alignment horizontal="center" vertical="center" wrapText="1"/>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24" fillId="0" borderId="0" xfId="0" applyFont="1" applyAlignment="1">
      <alignment horizontal="center" vertical="center" wrapText="1"/>
    </xf>
    <xf numFmtId="0" fontId="8" fillId="9" borderId="0" xfId="0" applyFont="1" applyFill="1" applyAlignment="1">
      <alignment horizontal="center" vertical="center" wrapText="1"/>
    </xf>
    <xf numFmtId="0" fontId="8" fillId="9" borderId="19" xfId="0" applyFont="1" applyFill="1" applyBorder="1" applyAlignment="1">
      <alignment horizontal="center" vertical="center" wrapText="1"/>
    </xf>
    <xf numFmtId="0" fontId="64" fillId="2" borderId="0" xfId="9" applyFont="1" applyFill="1" applyAlignment="1">
      <alignment horizontal="left" vertical="center" wrapText="1"/>
    </xf>
    <xf numFmtId="0" fontId="54" fillId="14" borderId="12" xfId="0" applyFont="1" applyFill="1" applyBorder="1" applyAlignment="1">
      <alignment horizontal="center" vertical="center" wrapText="1"/>
    </xf>
    <xf numFmtId="0" fontId="43" fillId="2" borderId="27" xfId="15" applyFont="1" applyFill="1" applyBorder="1" applyAlignment="1">
      <alignment horizontal="center" vertical="center" wrapText="1"/>
    </xf>
    <xf numFmtId="0" fontId="43" fillId="2" borderId="6" xfId="15" applyFont="1" applyFill="1" applyBorder="1" applyAlignment="1">
      <alignment horizontal="center" vertical="center" wrapText="1"/>
    </xf>
    <xf numFmtId="0" fontId="43" fillId="2" borderId="7" xfId="15" applyFont="1" applyFill="1" applyBorder="1" applyAlignment="1">
      <alignment horizontal="center" vertical="center" wrapText="1"/>
    </xf>
    <xf numFmtId="0" fontId="54" fillId="14" borderId="28" xfId="0" applyFont="1" applyFill="1" applyBorder="1" applyAlignment="1">
      <alignment horizontal="center" vertical="center" wrapText="1"/>
    </xf>
    <xf numFmtId="0" fontId="43" fillId="0" borderId="27" xfId="15" applyFont="1" applyBorder="1" applyAlignment="1">
      <alignment horizontal="center" vertical="center" wrapText="1"/>
    </xf>
    <xf numFmtId="0" fontId="43" fillId="0" borderId="6" xfId="15" applyFont="1" applyBorder="1" applyAlignment="1">
      <alignment horizontal="center" vertical="center" wrapText="1"/>
    </xf>
    <xf numFmtId="0" fontId="43" fillId="0" borderId="7" xfId="15" applyFont="1" applyBorder="1" applyAlignment="1">
      <alignment horizontal="center" vertical="center" wrapText="1"/>
    </xf>
    <xf numFmtId="0" fontId="47" fillId="2" borderId="24" xfId="15" applyFont="1" applyFill="1" applyBorder="1" applyAlignment="1">
      <alignment horizontal="center" vertical="center" wrapText="1"/>
    </xf>
    <xf numFmtId="0" fontId="43" fillId="2" borderId="24" xfId="15" applyFont="1" applyFill="1" applyBorder="1" applyAlignment="1">
      <alignment horizontal="center" vertical="center" wrapText="1"/>
    </xf>
    <xf numFmtId="0" fontId="47" fillId="0" borderId="26" xfId="15" applyFont="1" applyBorder="1" applyAlignment="1">
      <alignment horizontal="center" vertical="center" wrapText="1"/>
    </xf>
    <xf numFmtId="0" fontId="47" fillId="0" borderId="0" xfId="15" applyFont="1" applyAlignment="1">
      <alignment horizontal="center" vertical="center" wrapText="1"/>
    </xf>
    <xf numFmtId="0" fontId="9" fillId="0" borderId="24" xfId="0" applyFont="1" applyBorder="1" applyAlignment="1">
      <alignment horizontal="center"/>
    </xf>
    <xf numFmtId="0" fontId="22" fillId="0" borderId="2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0" xfId="0" applyFont="1" applyAlignment="1">
      <alignment horizontal="center" vertical="center" wrapText="1"/>
    </xf>
    <xf numFmtId="0" fontId="66" fillId="0" borderId="31"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25" xfId="0" applyFont="1" applyBorder="1" applyAlignment="1">
      <alignment horizontal="left" vertical="center" wrapText="1"/>
    </xf>
    <xf numFmtId="0" fontId="66" fillId="0" borderId="30" xfId="0" applyFont="1" applyBorder="1" applyAlignment="1">
      <alignment horizontal="left" vertical="center" wrapText="1"/>
    </xf>
    <xf numFmtId="0" fontId="64" fillId="2" borderId="25" xfId="9" applyFont="1" applyFill="1" applyBorder="1" applyAlignment="1">
      <alignment horizontal="center" vertical="center" wrapText="1"/>
    </xf>
    <xf numFmtId="0" fontId="64" fillId="2" borderId="30" xfId="9" applyFont="1" applyFill="1" applyBorder="1" applyAlignment="1">
      <alignment horizontal="center" vertical="center" wrapText="1"/>
    </xf>
    <xf numFmtId="0" fontId="8" fillId="22" borderId="11" xfId="0" applyFont="1" applyFill="1" applyBorder="1" applyAlignment="1">
      <alignment horizontal="center" vertical="center" wrapText="1"/>
    </xf>
    <xf numFmtId="0" fontId="8" fillId="22" borderId="12" xfId="0" applyFont="1" applyFill="1" applyBorder="1" applyAlignment="1">
      <alignment horizontal="center" vertical="center" wrapText="1"/>
    </xf>
    <xf numFmtId="0" fontId="8" fillId="22" borderId="13" xfId="0" applyFont="1" applyFill="1" applyBorder="1" applyAlignment="1">
      <alignment horizontal="center" vertical="center" wrapText="1"/>
    </xf>
    <xf numFmtId="0" fontId="8" fillId="22" borderId="53" xfId="0" applyFont="1" applyFill="1" applyBorder="1" applyAlignment="1">
      <alignment horizontal="center" vertical="center"/>
    </xf>
    <xf numFmtId="0" fontId="8" fillId="22" borderId="41" xfId="0" applyFont="1" applyFill="1" applyBorder="1" applyAlignment="1">
      <alignment horizontal="center" vertical="center"/>
    </xf>
    <xf numFmtId="0" fontId="8" fillId="22" borderId="54" xfId="0" applyFont="1" applyFill="1" applyBorder="1" applyAlignment="1">
      <alignment horizontal="center" vertical="center"/>
    </xf>
    <xf numFmtId="0" fontId="82" fillId="0" borderId="6" xfId="15" applyFont="1" applyBorder="1" applyAlignment="1">
      <alignment horizontal="center" vertical="center" wrapText="1"/>
    </xf>
    <xf numFmtId="0" fontId="82" fillId="0" borderId="7" xfId="15" applyFont="1" applyBorder="1" applyAlignment="1">
      <alignment horizontal="center" vertical="center" wrapText="1"/>
    </xf>
    <xf numFmtId="0" fontId="8" fillId="22" borderId="11" xfId="0" applyFont="1" applyFill="1" applyBorder="1" applyAlignment="1">
      <alignment horizontal="center" vertical="top" wrapText="1"/>
    </xf>
    <xf numFmtId="0" fontId="8" fillId="22" borderId="12" xfId="0" applyFont="1" applyFill="1" applyBorder="1" applyAlignment="1">
      <alignment horizontal="center" vertical="top" wrapText="1"/>
    </xf>
    <xf numFmtId="0" fontId="8" fillId="22" borderId="13" xfId="0" applyFont="1" applyFill="1" applyBorder="1" applyAlignment="1">
      <alignment horizontal="center" vertical="top" wrapText="1"/>
    </xf>
    <xf numFmtId="0" fontId="8" fillId="22" borderId="53" xfId="0" applyFont="1" applyFill="1" applyBorder="1" applyAlignment="1">
      <alignment horizontal="center"/>
    </xf>
    <xf numFmtId="0" fontId="8" fillId="22" borderId="41" xfId="0" applyFont="1" applyFill="1" applyBorder="1" applyAlignment="1">
      <alignment horizontal="center"/>
    </xf>
    <xf numFmtId="0" fontId="8" fillId="22" borderId="54" xfId="0" applyFont="1" applyFill="1" applyBorder="1" applyAlignment="1">
      <alignment horizontal="center"/>
    </xf>
    <xf numFmtId="0" fontId="52" fillId="22" borderId="41" xfId="0" applyFont="1" applyFill="1" applyBorder="1" applyAlignment="1">
      <alignment horizontal="center"/>
    </xf>
    <xf numFmtId="0" fontId="52" fillId="22" borderId="54" xfId="0" applyFont="1" applyFill="1" applyBorder="1" applyAlignment="1">
      <alignment horizontal="center"/>
    </xf>
    <xf numFmtId="0" fontId="52" fillId="22" borderId="12" xfId="0" applyFont="1" applyFill="1" applyBorder="1" applyAlignment="1">
      <alignment horizontal="center" vertical="top" wrapText="1"/>
    </xf>
    <xf numFmtId="0" fontId="52" fillId="22" borderId="13" xfId="0" applyFont="1" applyFill="1" applyBorder="1" applyAlignment="1">
      <alignment horizontal="center" vertical="top" wrapText="1"/>
    </xf>
    <xf numFmtId="0" fontId="84" fillId="0" borderId="0" xfId="0" applyFont="1" applyFill="1" applyBorder="1" applyAlignment="1">
      <alignment horizontal="center" vertical="center"/>
    </xf>
    <xf numFmtId="0" fontId="8" fillId="0" borderId="0" xfId="0" applyFont="1" applyFill="1" applyBorder="1" applyAlignment="1">
      <alignment horizontal="center"/>
    </xf>
    <xf numFmtId="0" fontId="52" fillId="0" borderId="0" xfId="0" applyFont="1" applyFill="1" applyBorder="1" applyAlignment="1">
      <alignment horizontal="center"/>
    </xf>
    <xf numFmtId="0" fontId="9" fillId="2" borderId="6" xfId="0" applyFont="1" applyFill="1" applyBorder="1" applyAlignment="1">
      <alignment horizontal="center" vertical="center"/>
    </xf>
    <xf numFmtId="0" fontId="9" fillId="0" borderId="6" xfId="0" applyFont="1" applyBorder="1" applyAlignment="1">
      <alignment horizontal="center" vertical="center" wrapText="1"/>
    </xf>
    <xf numFmtId="0" fontId="9" fillId="0" borderId="43" xfId="0" applyFont="1" applyBorder="1" applyAlignment="1">
      <alignment horizontal="center" vertical="center" wrapText="1"/>
    </xf>
    <xf numFmtId="0" fontId="84" fillId="14" borderId="53"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2" borderId="6" xfId="0" applyFont="1" applyFill="1" applyBorder="1" applyAlignment="1">
      <alignment horizontal="center" vertical="center" wrapText="1"/>
    </xf>
    <xf numFmtId="0" fontId="66" fillId="0" borderId="25" xfId="0" applyFont="1" applyBorder="1" applyAlignment="1">
      <alignment vertical="center" wrapText="1"/>
    </xf>
    <xf numFmtId="0" fontId="66" fillId="0" borderId="30" xfId="0" applyFont="1" applyBorder="1" applyAlignment="1">
      <alignment vertical="center" wrapText="1"/>
    </xf>
    <xf numFmtId="0" fontId="64" fillId="2" borderId="25" xfId="9" applyFont="1" applyFill="1" applyBorder="1" applyAlignment="1">
      <alignment vertical="center" wrapText="1"/>
    </xf>
    <xf numFmtId="0" fontId="64" fillId="2" borderId="30" xfId="9" applyFont="1" applyFill="1" applyBorder="1" applyAlignment="1">
      <alignment vertical="center" wrapText="1"/>
    </xf>
    <xf numFmtId="0" fontId="8" fillId="0" borderId="0" xfId="0" applyFont="1" applyFill="1" applyBorder="1" applyAlignment="1">
      <alignment horizontal="center" vertical="center"/>
    </xf>
    <xf numFmtId="0" fontId="78" fillId="12" borderId="24" xfId="1" applyFont="1" applyFill="1" applyBorder="1" applyAlignment="1">
      <alignment horizontal="center" vertical="center" wrapText="1"/>
    </xf>
    <xf numFmtId="0" fontId="19" fillId="0" borderId="24" xfId="0" applyFont="1" applyBorder="1" applyAlignment="1">
      <alignment horizontal="center" vertical="center" wrapText="1"/>
    </xf>
    <xf numFmtId="0" fontId="79" fillId="12" borderId="24" xfId="1" applyFont="1" applyFill="1" applyBorder="1" applyAlignment="1">
      <alignment horizontal="center" vertical="center" wrapText="1"/>
    </xf>
    <xf numFmtId="0" fontId="53" fillId="16" borderId="0" xfId="0" applyFont="1" applyFill="1" applyAlignment="1">
      <alignment horizontal="center" vertical="center"/>
    </xf>
    <xf numFmtId="0" fontId="20" fillId="14" borderId="24" xfId="0" applyFont="1" applyFill="1" applyBorder="1" applyAlignment="1">
      <alignment horizontal="center" vertical="center"/>
    </xf>
    <xf numFmtId="0" fontId="58" fillId="14" borderId="0" xfId="0" applyFont="1" applyFill="1" applyAlignment="1">
      <alignment horizontal="center" vertical="center" wrapText="1"/>
    </xf>
    <xf numFmtId="0" fontId="58" fillId="14" borderId="29" xfId="0" applyFont="1" applyFill="1" applyBorder="1" applyAlignment="1">
      <alignment horizontal="center" vertical="center" wrapText="1"/>
    </xf>
    <xf numFmtId="0" fontId="20" fillId="21" borderId="24" xfId="0" applyFont="1" applyFill="1" applyBorder="1" applyAlignment="1">
      <alignment horizontal="center" vertical="center"/>
    </xf>
    <xf numFmtId="0" fontId="20" fillId="25" borderId="24" xfId="0" applyFont="1" applyFill="1" applyBorder="1" applyAlignment="1">
      <alignment horizontal="center" vertical="center"/>
    </xf>
    <xf numFmtId="0" fontId="9" fillId="0" borderId="6" xfId="0" applyFont="1" applyFill="1" applyBorder="1" applyAlignment="1">
      <alignment horizontal="center" vertical="center"/>
    </xf>
    <xf numFmtId="0" fontId="81" fillId="0" borderId="0" xfId="15" applyFont="1" applyFill="1" applyBorder="1" applyAlignment="1">
      <alignment horizontal="center" vertical="center" wrapText="1"/>
    </xf>
    <xf numFmtId="0" fontId="8" fillId="22" borderId="24" xfId="0" applyFont="1" applyFill="1" applyBorder="1" applyAlignment="1">
      <alignment horizontal="center" vertical="center"/>
    </xf>
    <xf numFmtId="14" fontId="20" fillId="22" borderId="24" xfId="0" applyNumberFormat="1" applyFont="1" applyFill="1" applyBorder="1" applyAlignment="1">
      <alignment horizontal="center"/>
    </xf>
    <xf numFmtId="0" fontId="84" fillId="14" borderId="24" xfId="0" applyFont="1" applyFill="1" applyBorder="1" applyAlignment="1">
      <alignment horizontal="center" vertical="center"/>
    </xf>
    <xf numFmtId="0" fontId="84" fillId="14" borderId="25" xfId="0" applyFont="1" applyFill="1" applyBorder="1" applyAlignment="1">
      <alignment horizontal="center" vertical="center"/>
    </xf>
    <xf numFmtId="0" fontId="84" fillId="14" borderId="30" xfId="0" applyFont="1" applyFill="1" applyBorder="1" applyAlignment="1">
      <alignment horizontal="center" vertical="center"/>
    </xf>
    <xf numFmtId="0" fontId="84" fillId="14" borderId="24" xfId="0" applyFont="1" applyFill="1" applyBorder="1"/>
    <xf numFmtId="0" fontId="50" fillId="14" borderId="24" xfId="0" applyFont="1" applyFill="1" applyBorder="1"/>
    <xf numFmtId="0" fontId="50" fillId="14" borderId="24" xfId="0" applyFont="1" applyFill="1" applyBorder="1" applyAlignment="1">
      <alignment horizontal="center"/>
    </xf>
    <xf numFmtId="0" fontId="19" fillId="0" borderId="24" xfId="0" applyFont="1" applyBorder="1" applyAlignment="1">
      <alignment horizontal="left" vertical="center" wrapText="1"/>
    </xf>
    <xf numFmtId="0" fontId="3" fillId="2" borderId="24" xfId="15" applyFont="1" applyFill="1" applyBorder="1" applyAlignment="1">
      <alignment horizontal="center" vertical="center" wrapText="1"/>
    </xf>
    <xf numFmtId="14" fontId="19" fillId="0" borderId="24" xfId="0" applyNumberFormat="1" applyFont="1" applyBorder="1" applyAlignment="1">
      <alignment horizontal="center" vertical="center" wrapText="1"/>
    </xf>
    <xf numFmtId="9" fontId="0" fillId="0" borderId="24" xfId="0" applyNumberFormat="1" applyBorder="1" applyAlignment="1">
      <alignment horizontal="center" vertical="center"/>
    </xf>
    <xf numFmtId="0" fontId="0" fillId="0" borderId="24" xfId="0" applyBorder="1"/>
    <xf numFmtId="0" fontId="87" fillId="0" borderId="24" xfId="21" applyBorder="1" applyAlignment="1">
      <alignment wrapText="1"/>
    </xf>
    <xf numFmtId="0" fontId="9" fillId="2" borderId="27" xfId="0" applyFont="1" applyFill="1" applyBorder="1" applyAlignment="1">
      <alignment horizontal="center" vertical="center" wrapText="1"/>
    </xf>
    <xf numFmtId="0" fontId="9" fillId="2" borderId="24" xfId="0" applyFont="1" applyFill="1" applyBorder="1" applyAlignment="1">
      <alignment horizontal="center" vertical="center"/>
    </xf>
    <xf numFmtId="0" fontId="19" fillId="2" borderId="24" xfId="0" applyFont="1" applyFill="1" applyBorder="1" applyAlignment="1">
      <alignment horizontal="left" vertical="center" wrapText="1"/>
    </xf>
    <xf numFmtId="9" fontId="19" fillId="2" borderId="24" xfId="0" applyNumberFormat="1" applyFont="1" applyFill="1" applyBorder="1" applyAlignment="1">
      <alignment horizontal="center" vertical="center" wrapText="1"/>
    </xf>
    <xf numFmtId="0" fontId="19" fillId="2" borderId="24" xfId="0" applyFont="1" applyFill="1" applyBorder="1" applyAlignment="1">
      <alignment horizontal="center" vertical="center" wrapText="1"/>
    </xf>
    <xf numFmtId="0" fontId="0" fillId="2" borderId="24" xfId="0" applyFill="1" applyBorder="1" applyAlignment="1">
      <alignment horizontal="center" vertical="center"/>
    </xf>
    <xf numFmtId="0" fontId="3" fillId="2" borderId="24" xfId="15" applyFont="1" applyFill="1" applyBorder="1" applyAlignment="1">
      <alignment horizontal="justify" vertical="center" wrapText="1"/>
    </xf>
    <xf numFmtId="14" fontId="19" fillId="2" borderId="24" xfId="0" applyNumberFormat="1" applyFont="1" applyFill="1" applyBorder="1" applyAlignment="1">
      <alignment horizontal="center" vertical="center"/>
    </xf>
    <xf numFmtId="0" fontId="81" fillId="2" borderId="24" xfId="15" applyFont="1" applyFill="1" applyBorder="1" applyAlignment="1">
      <alignment horizontal="center" vertical="center" wrapText="1"/>
    </xf>
    <xf numFmtId="0" fontId="3" fillId="2" borderId="24" xfId="15" applyFont="1" applyFill="1" applyBorder="1" applyAlignment="1">
      <alignment horizontal="left" vertical="center" wrapText="1"/>
    </xf>
    <xf numFmtId="0" fontId="87" fillId="0" borderId="24" xfId="21" applyBorder="1" applyAlignment="1">
      <alignment vertical="center" wrapText="1"/>
    </xf>
    <xf numFmtId="9" fontId="19" fillId="0" borderId="24" xfId="0" applyNumberFormat="1" applyFont="1" applyBorder="1" applyAlignment="1">
      <alignment horizontal="center" vertical="center" wrapText="1"/>
    </xf>
    <xf numFmtId="14" fontId="19" fillId="2" borderId="24" xfId="0" applyNumberFormat="1" applyFont="1" applyFill="1" applyBorder="1" applyAlignment="1">
      <alignment horizontal="center" vertical="center" wrapText="1"/>
    </xf>
    <xf numFmtId="0" fontId="0" fillId="0" borderId="24" xfId="0" applyBorder="1" applyAlignment="1">
      <alignment vertical="center" wrapText="1"/>
    </xf>
    <xf numFmtId="0" fontId="84" fillId="22" borderId="25" xfId="0" applyFont="1" applyFill="1" applyBorder="1" applyAlignment="1">
      <alignment horizontal="center" vertical="center"/>
    </xf>
    <xf numFmtId="0" fontId="84" fillId="22" borderId="28" xfId="0" applyFont="1" applyFill="1" applyBorder="1" applyAlignment="1">
      <alignment horizontal="center" vertical="center"/>
    </xf>
    <xf numFmtId="0" fontId="84" fillId="22" borderId="30" xfId="0" applyFont="1" applyFill="1" applyBorder="1" applyAlignment="1">
      <alignment horizontal="center" vertical="center"/>
    </xf>
    <xf numFmtId="14" fontId="10" fillId="22" borderId="25" xfId="0" applyNumberFormat="1" applyFont="1" applyFill="1" applyBorder="1" applyAlignment="1">
      <alignment horizontal="center"/>
    </xf>
    <xf numFmtId="14" fontId="10" fillId="22" borderId="28" xfId="0" applyNumberFormat="1" applyFont="1" applyFill="1" applyBorder="1" applyAlignment="1">
      <alignment horizontal="center"/>
    </xf>
    <xf numFmtId="14" fontId="10" fillId="22" borderId="30" xfId="0" applyNumberFormat="1" applyFont="1" applyFill="1" applyBorder="1" applyAlignment="1">
      <alignment horizontal="center"/>
    </xf>
    <xf numFmtId="14" fontId="84" fillId="22" borderId="24" xfId="0" applyNumberFormat="1" applyFont="1" applyFill="1" applyBorder="1" applyAlignment="1">
      <alignment horizontal="center"/>
    </xf>
    <xf numFmtId="14" fontId="84" fillId="22" borderId="28" xfId="0" applyNumberFormat="1" applyFont="1" applyFill="1" applyBorder="1" applyAlignment="1">
      <alignment horizontal="center"/>
    </xf>
    <xf numFmtId="14" fontId="84" fillId="22" borderId="30" xfId="0" applyNumberFormat="1" applyFont="1" applyFill="1" applyBorder="1" applyAlignment="1">
      <alignment horizontal="center"/>
    </xf>
    <xf numFmtId="0" fontId="84" fillId="14" borderId="27" xfId="0" applyFont="1" applyFill="1" applyBorder="1" applyAlignment="1">
      <alignment horizontal="center" vertical="center"/>
    </xf>
    <xf numFmtId="0" fontId="84" fillId="14" borderId="24" xfId="0" applyFont="1" applyFill="1" applyBorder="1" applyAlignment="1">
      <alignment horizontal="center"/>
    </xf>
    <xf numFmtId="0" fontId="82" fillId="0" borderId="27" xfId="15" applyFont="1" applyBorder="1" applyAlignment="1">
      <alignment horizontal="center" vertical="center" wrapText="1"/>
    </xf>
    <xf numFmtId="0" fontId="81" fillId="0" borderId="24" xfId="15" applyFont="1" applyBorder="1" applyAlignment="1">
      <alignment horizontal="center" vertical="center" wrapText="1"/>
    </xf>
    <xf numFmtId="0" fontId="3" fillId="2" borderId="30" xfId="15" applyFont="1" applyFill="1" applyBorder="1" applyAlignment="1">
      <alignment horizontal="justify" vertical="center" wrapText="1"/>
    </xf>
    <xf numFmtId="9" fontId="9" fillId="0" borderId="24" xfId="0" applyNumberFormat="1" applyFont="1" applyBorder="1" applyAlignment="1">
      <alignment horizontal="center" vertical="center"/>
    </xf>
    <xf numFmtId="0" fontId="87" fillId="0" borderId="24" xfId="21" applyBorder="1" applyAlignment="1">
      <alignment horizontal="center" vertical="center" wrapText="1"/>
    </xf>
    <xf numFmtId="0" fontId="9" fillId="0" borderId="24" xfId="0" applyFont="1" applyBorder="1" applyAlignment="1">
      <alignment vertical="center" wrapText="1"/>
    </xf>
    <xf numFmtId="0" fontId="81" fillId="2" borderId="24" xfId="15" applyFont="1" applyFill="1" applyBorder="1" applyAlignment="1">
      <alignment horizontal="justify" vertical="center" wrapText="1"/>
    </xf>
    <xf numFmtId="0" fontId="9" fillId="0" borderId="24" xfId="0" applyFont="1" applyBorder="1" applyAlignment="1">
      <alignment wrapText="1"/>
    </xf>
    <xf numFmtId="0" fontId="19" fillId="0" borderId="30" xfId="0" applyFont="1" applyBorder="1" applyAlignment="1">
      <alignment horizontal="left" vertical="center" wrapText="1"/>
    </xf>
    <xf numFmtId="0" fontId="9" fillId="0" borderId="24" xfId="0" applyFont="1" applyBorder="1"/>
    <xf numFmtId="0" fontId="84" fillId="22" borderId="24" xfId="0" applyFont="1" applyFill="1" applyBorder="1" applyAlignment="1">
      <alignment horizontal="center" vertical="center"/>
    </xf>
    <xf numFmtId="14" fontId="9" fillId="0" borderId="24" xfId="0" applyNumberFormat="1" applyFont="1" applyBorder="1" applyAlignment="1">
      <alignment horizontal="center" vertical="center" wrapText="1"/>
    </xf>
    <xf numFmtId="0" fontId="19" fillId="0" borderId="24" xfId="0" applyFont="1" applyBorder="1" applyAlignment="1">
      <alignment horizontal="left" vertical="top" wrapText="1"/>
    </xf>
    <xf numFmtId="0" fontId="9" fillId="0" borderId="27" xfId="0" applyFont="1" applyBorder="1" applyAlignment="1">
      <alignment horizontal="center" vertical="center" wrapText="1"/>
    </xf>
    <xf numFmtId="0" fontId="9" fillId="0" borderId="24" xfId="0" applyFont="1" applyBorder="1" applyAlignment="1">
      <alignment horizontal="left" vertical="top" wrapText="1"/>
    </xf>
    <xf numFmtId="0" fontId="81" fillId="0" borderId="24" xfId="1" applyFont="1" applyBorder="1" applyAlignment="1">
      <alignment horizontal="center" vertical="center" wrapText="1"/>
    </xf>
    <xf numFmtId="0" fontId="9" fillId="0" borderId="30" xfId="0" applyFont="1" applyBorder="1" applyAlignment="1">
      <alignment horizontal="center" vertical="center"/>
    </xf>
    <xf numFmtId="0" fontId="0" fillId="2" borderId="6" xfId="0" applyFill="1" applyBorder="1" applyAlignment="1">
      <alignment horizontal="center" vertical="center"/>
    </xf>
    <xf numFmtId="0" fontId="9" fillId="0" borderId="31" xfId="0" applyFont="1" applyFill="1" applyBorder="1" applyAlignment="1">
      <alignment horizontal="center" vertical="center"/>
    </xf>
    <xf numFmtId="0" fontId="82" fillId="2" borderId="24" xfId="15" applyFont="1" applyFill="1" applyBorder="1" applyAlignment="1">
      <alignment vertical="center" wrapText="1"/>
    </xf>
    <xf numFmtId="0" fontId="86" fillId="2" borderId="24" xfId="15" applyFont="1" applyFill="1" applyBorder="1" applyAlignment="1">
      <alignment horizontal="center" vertical="center" wrapText="1"/>
    </xf>
    <xf numFmtId="0" fontId="87" fillId="0" borderId="24" xfId="21" applyBorder="1"/>
    <xf numFmtId="0" fontId="3" fillId="2" borderId="24" xfId="1" applyFill="1" applyBorder="1" applyAlignment="1">
      <alignment horizontal="left" vertical="center" wrapText="1"/>
    </xf>
    <xf numFmtId="0" fontId="87" fillId="0" borderId="24" xfId="21" applyBorder="1" applyAlignment="1">
      <alignment horizontal="center" wrapText="1"/>
    </xf>
    <xf numFmtId="9" fontId="84" fillId="2" borderId="24" xfId="0" applyNumberFormat="1" applyFont="1" applyFill="1" applyBorder="1" applyAlignment="1">
      <alignment horizontal="center" vertical="center"/>
    </xf>
    <xf numFmtId="0" fontId="9" fillId="2" borderId="27" xfId="0" applyFont="1" applyFill="1" applyBorder="1" applyAlignment="1">
      <alignment horizontal="center" vertical="center" wrapText="1"/>
    </xf>
    <xf numFmtId="0" fontId="3" fillId="2" borderId="24" xfId="1" applyFill="1" applyBorder="1" applyAlignment="1">
      <alignment horizontal="justify" vertical="center" wrapText="1"/>
    </xf>
    <xf numFmtId="9" fontId="9" fillId="2" borderId="24" xfId="0" applyNumberFormat="1" applyFont="1" applyFill="1" applyBorder="1" applyAlignment="1">
      <alignment horizontal="center" vertical="center"/>
    </xf>
    <xf numFmtId="0" fontId="87" fillId="2" borderId="24" xfId="21" applyFill="1" applyBorder="1" applyAlignment="1">
      <alignment vertical="center"/>
    </xf>
    <xf numFmtId="0" fontId="87" fillId="2" borderId="24" xfId="21" applyFill="1" applyBorder="1"/>
    <xf numFmtId="0" fontId="9" fillId="2" borderId="24" xfId="0" applyFont="1" applyFill="1" applyBorder="1"/>
    <xf numFmtId="0" fontId="1" fillId="0" borderId="24" xfId="21" applyFont="1" applyBorder="1" applyAlignment="1">
      <alignment horizontal="left" vertical="center" wrapText="1"/>
    </xf>
    <xf numFmtId="0" fontId="9" fillId="0" borderId="27" xfId="0" applyFont="1" applyBorder="1" applyAlignment="1">
      <alignment horizontal="center" vertical="center"/>
    </xf>
    <xf numFmtId="0" fontId="19" fillId="0" borderId="27" xfId="0" applyFont="1" applyBorder="1" applyAlignment="1">
      <alignment vertical="top" wrapText="1"/>
    </xf>
    <xf numFmtId="14" fontId="19" fillId="0" borderId="27" xfId="0" applyNumberFormat="1" applyFont="1" applyBorder="1" applyAlignment="1">
      <alignment horizontal="center" vertical="center" wrapText="1"/>
    </xf>
    <xf numFmtId="0" fontId="9" fillId="0" borderId="27" xfId="0" applyFont="1" applyBorder="1"/>
    <xf numFmtId="9" fontId="9" fillId="0" borderId="27" xfId="0" applyNumberFormat="1" applyFont="1" applyBorder="1" applyAlignment="1">
      <alignment horizontal="center" vertical="center"/>
    </xf>
    <xf numFmtId="0" fontId="82" fillId="0" borderId="24" xfId="1" applyFont="1" applyBorder="1" applyAlignment="1">
      <alignment horizontal="center" vertical="center" wrapText="1"/>
    </xf>
    <xf numFmtId="0" fontId="19" fillId="2" borderId="24" xfId="0" applyFont="1" applyFill="1" applyBorder="1" applyAlignment="1">
      <alignment vertical="center" wrapText="1"/>
    </xf>
    <xf numFmtId="0" fontId="9" fillId="2" borderId="24" xfId="0" applyFont="1" applyFill="1" applyBorder="1" applyAlignment="1">
      <alignment wrapText="1"/>
    </xf>
    <xf numFmtId="0" fontId="19" fillId="0" borderId="24" xfId="0" applyFont="1" applyBorder="1" applyAlignment="1">
      <alignment vertical="center" wrapText="1"/>
    </xf>
    <xf numFmtId="0" fontId="107" fillId="0" borderId="24" xfId="21" applyFont="1" applyBorder="1" applyAlignment="1">
      <alignment wrapText="1"/>
    </xf>
    <xf numFmtId="0" fontId="9" fillId="0" borderId="27" xfId="0" applyFont="1" applyBorder="1" applyAlignment="1">
      <alignment horizontal="center" vertical="center" wrapText="1"/>
    </xf>
    <xf numFmtId="14" fontId="84" fillId="22" borderId="25" xfId="0" applyNumberFormat="1" applyFont="1" applyFill="1" applyBorder="1" applyAlignment="1">
      <alignment horizontal="center"/>
    </xf>
    <xf numFmtId="0" fontId="81" fillId="2" borderId="24" xfId="0" applyFont="1" applyFill="1" applyBorder="1" applyAlignment="1">
      <alignment horizontal="left" vertical="center" wrapText="1"/>
    </xf>
    <xf numFmtId="0" fontId="87" fillId="2" borderId="24" xfId="21" applyFill="1" applyBorder="1" applyAlignment="1">
      <alignment vertical="center" wrapText="1"/>
    </xf>
    <xf numFmtId="0" fontId="87" fillId="2" borderId="24" xfId="21" applyFill="1" applyBorder="1" applyAlignment="1">
      <alignment wrapText="1"/>
    </xf>
    <xf numFmtId="0" fontId="9" fillId="0" borderId="24" xfId="0" applyFont="1" applyBorder="1" applyAlignment="1">
      <alignment horizontal="center" wrapText="1"/>
    </xf>
    <xf numFmtId="0" fontId="9" fillId="2" borderId="31" xfId="0" applyFont="1" applyFill="1" applyBorder="1" applyAlignment="1">
      <alignment horizontal="center" vertical="center"/>
    </xf>
  </cellXfs>
  <cellStyles count="23">
    <cellStyle name="BodyStyle" xfId="13" xr:uid="{00000000-0005-0000-0000-000000000000}"/>
    <cellStyle name="Currency" xfId="14" xr:uid="{00000000-0005-0000-0000-000001000000}"/>
    <cellStyle name="HeaderStyle" xfId="12" xr:uid="{00000000-0005-0000-0000-000002000000}"/>
    <cellStyle name="Hipervínculo" xfId="21" builtinId="8"/>
    <cellStyle name="KPT06_fill" xfId="16" xr:uid="{2A16B51A-3460-41B4-9677-F1FBD533ADEE}"/>
    <cellStyle name="MainTitle" xfId="11" xr:uid="{00000000-0005-0000-0000-000004000000}"/>
    <cellStyle name="MainTitle 2" xfId="22" xr:uid="{361A74DB-0130-4B8E-894C-C485D70F031F}"/>
    <cellStyle name="Millares 2" xfId="6" xr:uid="{00000000-0005-0000-0000-000005000000}"/>
    <cellStyle name="Millares 2 2" xfId="19" xr:uid="{531FA439-B32C-46C5-9E35-D07D39A11A4D}"/>
    <cellStyle name="Millares 7 2 4 3" xfId="7" xr:uid="{00000000-0005-0000-0000-000006000000}"/>
    <cellStyle name="Millares 7 2 4 3 2" xfId="20" xr:uid="{FAFDB563-1575-457F-A70D-7F804B41893C}"/>
    <cellStyle name="Moneda 2" xfId="2" xr:uid="{00000000-0005-0000-0000-000007000000}"/>
    <cellStyle name="Moneda 3" xfId="17" xr:uid="{375357A8-7A5B-4C71-8610-841243A9C9B3}"/>
    <cellStyle name="Normal" xfId="0" builtinId="0"/>
    <cellStyle name="Normal 18 3" xfId="9" xr:uid="{00000000-0005-0000-0000-000009000000}"/>
    <cellStyle name="Normal 2" xfId="1" xr:uid="{00000000-0005-0000-0000-00000A000000}"/>
    <cellStyle name="Normal 2 2" xfId="3" xr:uid="{00000000-0005-0000-0000-00000B000000}"/>
    <cellStyle name="Normal 3" xfId="4" xr:uid="{00000000-0005-0000-0000-00000C000000}"/>
    <cellStyle name="Normal 3 2" xfId="18" xr:uid="{3A8B6E68-8ED1-44D6-841E-9FA178C14749}"/>
    <cellStyle name="Normal 4" xfId="15" xr:uid="{00000000-0005-0000-0000-00000D000000}"/>
    <cellStyle name="Porcentaje" xfId="10" builtinId="5"/>
    <cellStyle name="Porcentaje 2" xfId="5" xr:uid="{00000000-0005-0000-0000-00000F000000}"/>
    <cellStyle name="Porcentual 2" xfId="8" xr:uid="{00000000-0005-0000-0000-000010000000}"/>
  </cellStyles>
  <dxfs count="18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2" defaultPivotStyle="PivotStyleLight16"/>
  <colors>
    <mruColors>
      <color rgb="FF5C6670"/>
      <color rgb="FFFFCCCC"/>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 TRIMESTRE 2025</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SEGUIMIENTO!$A$4</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9CB4-47E7-82D8-DA1D1405322B}"/>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9CB4-47E7-82D8-DA1D1405322B}"/>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B4-47E7-82D8-DA1D1405322B}"/>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B4-47E7-82D8-DA1D1405322B}"/>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B4-47E7-82D8-DA1D1405322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SEGUIMIENTO!$B$3:$D$3</c:f>
              <c:strCache>
                <c:ptCount val="3"/>
                <c:pt idx="0">
                  <c:v>Metas Programadas Año </c:v>
                </c:pt>
                <c:pt idx="1">
                  <c:v>Metas Programadas I Trimestre</c:v>
                </c:pt>
                <c:pt idx="2">
                  <c:v>Metas Ejecutadas I Trimestre</c:v>
                </c:pt>
              </c:strCache>
            </c:strRef>
          </c:cat>
          <c:val>
            <c:numRef>
              <c:f>SEGUIMIENTO!$B$4:$D$4</c:f>
              <c:numCache>
                <c:formatCode>General</c:formatCode>
                <c:ptCount val="3"/>
                <c:pt idx="0">
                  <c:v>217</c:v>
                </c:pt>
                <c:pt idx="1">
                  <c:v>33</c:v>
                </c:pt>
                <c:pt idx="2">
                  <c:v>30.9</c:v>
                </c:pt>
              </c:numCache>
            </c:numRef>
          </c:val>
          <c:shape val="cylinder"/>
          <c:extLst>
            <c:ext xmlns:c16="http://schemas.microsoft.com/office/drawing/2014/chart" uri="{C3380CC4-5D6E-409C-BE32-E72D297353CC}">
              <c16:uniqueId val="{00000005-9CB4-47E7-82D8-DA1D1405322B}"/>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IV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SEGUIMIENTO!$I$122</c:f>
              <c:strCache>
                <c:ptCount val="1"/>
                <c:pt idx="0">
                  <c:v>Metas Proyectadas IV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SEGUIMIENTO!$I$123:$I$133</c:f>
              <c:numCache>
                <c:formatCode>General</c:formatCode>
                <c:ptCount val="11"/>
                <c:pt idx="0">
                  <c:v>5</c:v>
                </c:pt>
                <c:pt idx="1">
                  <c:v>0</c:v>
                </c:pt>
                <c:pt idx="2">
                  <c:v>0</c:v>
                </c:pt>
                <c:pt idx="3">
                  <c:v>2</c:v>
                </c:pt>
                <c:pt idx="4">
                  <c:v>7</c:v>
                </c:pt>
                <c:pt idx="5">
                  <c:v>6</c:v>
                </c:pt>
                <c:pt idx="6">
                  <c:v>8</c:v>
                </c:pt>
                <c:pt idx="7">
                  <c:v>23</c:v>
                </c:pt>
                <c:pt idx="8">
                  <c:v>0</c:v>
                </c:pt>
                <c:pt idx="9">
                  <c:v>6</c:v>
                </c:pt>
                <c:pt idx="10">
                  <c:v>4</c:v>
                </c:pt>
              </c:numCache>
            </c:numRef>
          </c:val>
          <c:extLst>
            <c:ext xmlns:c16="http://schemas.microsoft.com/office/drawing/2014/chart" uri="{C3380CC4-5D6E-409C-BE32-E72D297353CC}">
              <c16:uniqueId val="{00000000-69D7-4226-BA23-719F98F6F255}"/>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PROYECTADAS POR CADA PLAN      IV TRIMESTRE 2025</a:t>
            </a:r>
            <a:endParaRPr lang="es-CO" sz="1100">
              <a:effectLst/>
            </a:endParaRPr>
          </a:p>
        </c:rich>
      </c:tx>
      <c:layout>
        <c:manualLayout>
          <c:xMode val="edge"/>
          <c:yMode val="edge"/>
          <c:x val="0.11976097812824854"/>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SEGUIMIENTO!$H$122</c:f>
              <c:strCache>
                <c:ptCount val="1"/>
                <c:pt idx="0">
                  <c:v>Metas Programadas IV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SEGUIMIENTO!$H$123:$H$133</c:f>
              <c:numCache>
                <c:formatCode>General</c:formatCode>
                <c:ptCount val="11"/>
                <c:pt idx="0">
                  <c:v>5</c:v>
                </c:pt>
                <c:pt idx="1">
                  <c:v>0</c:v>
                </c:pt>
                <c:pt idx="2">
                  <c:v>0</c:v>
                </c:pt>
                <c:pt idx="3">
                  <c:v>3</c:v>
                </c:pt>
                <c:pt idx="4">
                  <c:v>7</c:v>
                </c:pt>
                <c:pt idx="5">
                  <c:v>6</c:v>
                </c:pt>
                <c:pt idx="6">
                  <c:v>11</c:v>
                </c:pt>
                <c:pt idx="7">
                  <c:v>27</c:v>
                </c:pt>
                <c:pt idx="8">
                  <c:v>0</c:v>
                </c:pt>
                <c:pt idx="9">
                  <c:v>6</c:v>
                </c:pt>
                <c:pt idx="10">
                  <c:v>4</c:v>
                </c:pt>
              </c:numCache>
            </c:numRef>
          </c:val>
          <c:extLst>
            <c:ext xmlns:c16="http://schemas.microsoft.com/office/drawing/2014/chart" uri="{C3380CC4-5D6E-409C-BE32-E72D297353CC}">
              <c16:uniqueId val="{00000000-1D3B-4F45-9884-8AE56B347DB9}"/>
            </c:ext>
          </c:extLst>
        </c:ser>
        <c:ser>
          <c:idx val="1"/>
          <c:order val="1"/>
          <c:tx>
            <c:strRef>
              <c:f>SEGUIMIENTO!$I$122</c:f>
              <c:strCache>
                <c:ptCount val="1"/>
                <c:pt idx="0">
                  <c:v>Metas Proyectadas IV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SEGUIMIENTO!$I$123:$I$133</c:f>
              <c:numCache>
                <c:formatCode>General</c:formatCode>
                <c:ptCount val="11"/>
                <c:pt idx="0">
                  <c:v>5</c:v>
                </c:pt>
                <c:pt idx="1">
                  <c:v>0</c:v>
                </c:pt>
                <c:pt idx="2">
                  <c:v>0</c:v>
                </c:pt>
                <c:pt idx="3">
                  <c:v>2</c:v>
                </c:pt>
                <c:pt idx="4">
                  <c:v>7</c:v>
                </c:pt>
                <c:pt idx="5">
                  <c:v>6</c:v>
                </c:pt>
                <c:pt idx="6">
                  <c:v>8</c:v>
                </c:pt>
                <c:pt idx="7">
                  <c:v>23</c:v>
                </c:pt>
                <c:pt idx="8">
                  <c:v>0</c:v>
                </c:pt>
                <c:pt idx="9">
                  <c:v>6</c:v>
                </c:pt>
                <c:pt idx="10">
                  <c:v>4</c:v>
                </c:pt>
              </c:numCache>
            </c:numRef>
          </c:val>
          <c:extLst>
            <c:ext xmlns:c16="http://schemas.microsoft.com/office/drawing/2014/chart" uri="{C3380CC4-5D6E-409C-BE32-E72D297353CC}">
              <c16:uniqueId val="{00000002-1D3B-4F45-9884-8AE56B347DB9}"/>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III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SEGUIMIENTO!$I$82</c:f>
              <c:strCache>
                <c:ptCount val="1"/>
                <c:pt idx="0">
                  <c:v>Metas Ejecutadas III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SEGUIMIENTO!$I$83:$I$93</c:f>
              <c:numCache>
                <c:formatCode>General</c:formatCode>
                <c:ptCount val="11"/>
                <c:pt idx="0">
                  <c:v>6</c:v>
                </c:pt>
                <c:pt idx="1">
                  <c:v>0</c:v>
                </c:pt>
                <c:pt idx="2">
                  <c:v>0</c:v>
                </c:pt>
                <c:pt idx="3">
                  <c:v>2</c:v>
                </c:pt>
                <c:pt idx="4">
                  <c:v>10</c:v>
                </c:pt>
                <c:pt idx="5">
                  <c:v>3</c:v>
                </c:pt>
                <c:pt idx="6">
                  <c:v>9</c:v>
                </c:pt>
                <c:pt idx="7">
                  <c:v>18</c:v>
                </c:pt>
                <c:pt idx="8">
                  <c:v>3</c:v>
                </c:pt>
                <c:pt idx="9">
                  <c:v>5</c:v>
                </c:pt>
                <c:pt idx="10">
                  <c:v>3</c:v>
                </c:pt>
              </c:numCache>
            </c:numRef>
          </c:val>
          <c:extLst>
            <c:ext xmlns:c16="http://schemas.microsoft.com/office/drawing/2014/chart" uri="{C3380CC4-5D6E-409C-BE32-E72D297353CC}">
              <c16:uniqueId val="{00000000-AE52-4F96-98E8-23B5CAB26C1B}"/>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SEGUIMIENTO!$I$3</c:f>
              <c:strCache>
                <c:ptCount val="1"/>
                <c:pt idx="0">
                  <c:v>Metas Ejecutadas 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SEGUIMIENTO!$I$4:$I$14</c:f>
              <c:numCache>
                <c:formatCode>General</c:formatCode>
                <c:ptCount val="11"/>
                <c:pt idx="0">
                  <c:v>2</c:v>
                </c:pt>
                <c:pt idx="1">
                  <c:v>2</c:v>
                </c:pt>
                <c:pt idx="2">
                  <c:v>1</c:v>
                </c:pt>
                <c:pt idx="3">
                  <c:v>5</c:v>
                </c:pt>
                <c:pt idx="4">
                  <c:v>2</c:v>
                </c:pt>
                <c:pt idx="5">
                  <c:v>6</c:v>
                </c:pt>
                <c:pt idx="6">
                  <c:v>0</c:v>
                </c:pt>
                <c:pt idx="7">
                  <c:v>4</c:v>
                </c:pt>
                <c:pt idx="8">
                  <c:v>6</c:v>
                </c:pt>
                <c:pt idx="9">
                  <c:v>1</c:v>
                </c:pt>
                <c:pt idx="10">
                  <c:v>2</c:v>
                </c:pt>
              </c:numCache>
            </c:numRef>
          </c:val>
          <c:extLst>
            <c:ext xmlns:c16="http://schemas.microsoft.com/office/drawing/2014/chart" uri="{C3380CC4-5D6E-409C-BE32-E72D297353CC}">
              <c16:uniqueId val="{00000000-6883-4EB1-93AF-88E9DCDF0F98}"/>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 TRIMESTRE 2025</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4642384441262749E-2"/>
          <c:y val="0.25122673915300719"/>
          <c:w val="0.95535761555873722"/>
          <c:h val="0.51609551802876452"/>
        </c:manualLayout>
      </c:layout>
      <c:barChart>
        <c:barDir val="col"/>
        <c:grouping val="clustered"/>
        <c:varyColors val="0"/>
        <c:ser>
          <c:idx val="0"/>
          <c:order val="0"/>
          <c:tx>
            <c:strRef>
              <c:f>SEGUIMIENTO!$H$3</c:f>
              <c:strCache>
                <c:ptCount val="1"/>
                <c:pt idx="0">
                  <c:v>Metas Programadas 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SEGUIMIENTO!$H$4:$H$14</c:f>
              <c:numCache>
                <c:formatCode>General</c:formatCode>
                <c:ptCount val="11"/>
                <c:pt idx="0">
                  <c:v>2</c:v>
                </c:pt>
                <c:pt idx="1">
                  <c:v>2</c:v>
                </c:pt>
                <c:pt idx="2">
                  <c:v>1</c:v>
                </c:pt>
                <c:pt idx="3">
                  <c:v>5</c:v>
                </c:pt>
                <c:pt idx="4">
                  <c:v>2</c:v>
                </c:pt>
                <c:pt idx="5">
                  <c:v>6</c:v>
                </c:pt>
                <c:pt idx="6">
                  <c:v>0</c:v>
                </c:pt>
                <c:pt idx="7">
                  <c:v>4</c:v>
                </c:pt>
                <c:pt idx="8">
                  <c:v>6</c:v>
                </c:pt>
                <c:pt idx="9">
                  <c:v>3</c:v>
                </c:pt>
                <c:pt idx="10">
                  <c:v>2</c:v>
                </c:pt>
              </c:numCache>
            </c:numRef>
          </c:val>
          <c:extLst>
            <c:ext xmlns:c16="http://schemas.microsoft.com/office/drawing/2014/chart" uri="{C3380CC4-5D6E-409C-BE32-E72D297353CC}">
              <c16:uniqueId val="{00000000-368E-4FA9-AA2C-FADAF5D80B34}"/>
            </c:ext>
          </c:extLst>
        </c:ser>
        <c:dLbls>
          <c:showLegendKey val="0"/>
          <c:showVal val="1"/>
          <c:showCatName val="0"/>
          <c:showSerName val="0"/>
          <c:showPercent val="0"/>
          <c:showBubbleSize val="0"/>
        </c:dLbls>
        <c:gapWidth val="219"/>
        <c:axId val="2036420352"/>
        <c:axId val="1874870192"/>
      </c:barChart>
      <c:lineChart>
        <c:grouping val="stacked"/>
        <c:varyColors val="0"/>
        <c:ser>
          <c:idx val="1"/>
          <c:order val="1"/>
          <c:tx>
            <c:strRef>
              <c:f>SEGUIMIENTO!$I$3</c:f>
              <c:strCache>
                <c:ptCount val="1"/>
                <c:pt idx="0">
                  <c:v>Metas Ejecutadas I Trimestre</c:v>
                </c:pt>
              </c:strCache>
            </c:strRef>
          </c:tx>
          <c:spPr>
            <a:ln w="28575" cap="rnd">
              <a:solidFill>
                <a:srgbClr val="C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SEGUIMIENTO!$I$4:$I$14</c:f>
              <c:numCache>
                <c:formatCode>General</c:formatCode>
                <c:ptCount val="11"/>
                <c:pt idx="0">
                  <c:v>2</c:v>
                </c:pt>
                <c:pt idx="1">
                  <c:v>2</c:v>
                </c:pt>
                <c:pt idx="2">
                  <c:v>1</c:v>
                </c:pt>
                <c:pt idx="3">
                  <c:v>5</c:v>
                </c:pt>
                <c:pt idx="4">
                  <c:v>2</c:v>
                </c:pt>
                <c:pt idx="5">
                  <c:v>6</c:v>
                </c:pt>
                <c:pt idx="6">
                  <c:v>0</c:v>
                </c:pt>
                <c:pt idx="7">
                  <c:v>4</c:v>
                </c:pt>
                <c:pt idx="8">
                  <c:v>6</c:v>
                </c:pt>
                <c:pt idx="9">
                  <c:v>1</c:v>
                </c:pt>
                <c:pt idx="10">
                  <c:v>2</c:v>
                </c:pt>
              </c:numCache>
            </c:numRef>
          </c:val>
          <c:smooth val="0"/>
          <c:extLst>
            <c:ext xmlns:c16="http://schemas.microsoft.com/office/drawing/2014/chart" uri="{C3380CC4-5D6E-409C-BE32-E72D297353CC}">
              <c16:uniqueId val="{00000001-368E-4FA9-AA2C-FADAF5D80B34}"/>
            </c:ext>
          </c:extLst>
        </c:ser>
        <c:dLbls>
          <c:showLegendKey val="0"/>
          <c:showVal val="1"/>
          <c:showCatName val="0"/>
          <c:showSerName val="0"/>
          <c:showPercent val="0"/>
          <c:showBubbleSize val="0"/>
        </c:dLbls>
        <c:marker val="1"/>
        <c:smooth val="0"/>
        <c:axId val="2036420352"/>
        <c:axId val="1874870192"/>
      </c:line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legendEntry>
        <c:idx val="1"/>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II TRIMESTRE 2025</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SEGUIMIENTO!$A$43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BF24-4328-86E9-2AA4EB9813EC}"/>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BF24-4328-86E9-2AA4EB9813EC}"/>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24-4328-86E9-2AA4EB9813EC}"/>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24-4328-86E9-2AA4EB9813EC}"/>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24-4328-86E9-2AA4EB9813E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SEGUIMIENTO!$B$42:$D$42</c:f>
              <c:strCache>
                <c:ptCount val="3"/>
                <c:pt idx="0">
                  <c:v>Metas Programadas Año </c:v>
                </c:pt>
                <c:pt idx="1">
                  <c:v>Metas Programadas II Trimestre</c:v>
                </c:pt>
                <c:pt idx="2">
                  <c:v>Metas Ejecutadas II Trimestre</c:v>
                </c:pt>
              </c:strCache>
            </c:strRef>
          </c:cat>
          <c:val>
            <c:numRef>
              <c:f>SEGUIMIENTO!$B$43:$D$43</c:f>
              <c:numCache>
                <c:formatCode>General</c:formatCode>
                <c:ptCount val="3"/>
                <c:pt idx="0">
                  <c:v>217</c:v>
                </c:pt>
                <c:pt idx="1">
                  <c:v>66</c:v>
                </c:pt>
                <c:pt idx="2">
                  <c:v>61</c:v>
                </c:pt>
              </c:numCache>
            </c:numRef>
          </c:val>
          <c:shape val="cylinder"/>
          <c:extLst>
            <c:ext xmlns:c16="http://schemas.microsoft.com/office/drawing/2014/chart" uri="{C3380CC4-5D6E-409C-BE32-E72D297353CC}">
              <c16:uniqueId val="{00000005-BF24-4328-86E9-2AA4EB9813EC}"/>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SEGUIMIENTO!$I$42</c:f>
              <c:strCache>
                <c:ptCount val="1"/>
                <c:pt idx="0">
                  <c:v>Metas Ejecutadas II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SEGUIMIENTO!$I$43:$I$53</c:f>
              <c:numCache>
                <c:formatCode>General</c:formatCode>
                <c:ptCount val="11"/>
                <c:pt idx="0">
                  <c:v>6</c:v>
                </c:pt>
                <c:pt idx="1">
                  <c:v>0</c:v>
                </c:pt>
                <c:pt idx="2">
                  <c:v>0</c:v>
                </c:pt>
                <c:pt idx="3">
                  <c:v>6</c:v>
                </c:pt>
                <c:pt idx="4">
                  <c:v>7</c:v>
                </c:pt>
                <c:pt idx="5">
                  <c:v>4</c:v>
                </c:pt>
                <c:pt idx="6">
                  <c:v>2</c:v>
                </c:pt>
                <c:pt idx="7">
                  <c:v>19</c:v>
                </c:pt>
                <c:pt idx="8">
                  <c:v>7</c:v>
                </c:pt>
                <c:pt idx="9">
                  <c:v>5</c:v>
                </c:pt>
                <c:pt idx="10">
                  <c:v>5</c:v>
                </c:pt>
              </c:numCache>
            </c:numRef>
          </c:val>
          <c:extLst>
            <c:ext xmlns:c16="http://schemas.microsoft.com/office/drawing/2014/chart" uri="{C3380CC4-5D6E-409C-BE32-E72D297353CC}">
              <c16:uniqueId val="{00000000-2864-4826-BEA8-ADBBC191F9F4}"/>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II TRIMESTRE 2025</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SEGUIMIENTO!$H$42</c:f>
              <c:strCache>
                <c:ptCount val="1"/>
                <c:pt idx="0">
                  <c:v>Metas Programadas II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SEGUIMIENTO!$H$43:$H$53</c:f>
              <c:numCache>
                <c:formatCode>General</c:formatCode>
                <c:ptCount val="11"/>
                <c:pt idx="0">
                  <c:v>6</c:v>
                </c:pt>
                <c:pt idx="1">
                  <c:v>0</c:v>
                </c:pt>
                <c:pt idx="2">
                  <c:v>0</c:v>
                </c:pt>
                <c:pt idx="3">
                  <c:v>6</c:v>
                </c:pt>
                <c:pt idx="4">
                  <c:v>7</c:v>
                </c:pt>
                <c:pt idx="5">
                  <c:v>4</c:v>
                </c:pt>
                <c:pt idx="6">
                  <c:v>3</c:v>
                </c:pt>
                <c:pt idx="7">
                  <c:v>19</c:v>
                </c:pt>
                <c:pt idx="8">
                  <c:v>11</c:v>
                </c:pt>
                <c:pt idx="9">
                  <c:v>5</c:v>
                </c:pt>
                <c:pt idx="10">
                  <c:v>5</c:v>
                </c:pt>
              </c:numCache>
            </c:numRef>
          </c:val>
          <c:extLst>
            <c:ext xmlns:c16="http://schemas.microsoft.com/office/drawing/2014/chart" uri="{C3380CC4-5D6E-409C-BE32-E72D297353CC}">
              <c16:uniqueId val="{00000000-B03A-4E09-8F94-9C5E07EC410D}"/>
            </c:ext>
          </c:extLst>
        </c:ser>
        <c:ser>
          <c:idx val="1"/>
          <c:order val="1"/>
          <c:tx>
            <c:strRef>
              <c:f>SEGUIMIENTO!$I$42</c:f>
              <c:strCache>
                <c:ptCount val="1"/>
                <c:pt idx="0">
                  <c:v>Metas Ejecutadas II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SEGUIMIENTO!$I$43:$I$53</c:f>
              <c:numCache>
                <c:formatCode>General</c:formatCode>
                <c:ptCount val="11"/>
                <c:pt idx="0">
                  <c:v>6</c:v>
                </c:pt>
                <c:pt idx="1">
                  <c:v>0</c:v>
                </c:pt>
                <c:pt idx="2">
                  <c:v>0</c:v>
                </c:pt>
                <c:pt idx="3">
                  <c:v>6</c:v>
                </c:pt>
                <c:pt idx="4">
                  <c:v>7</c:v>
                </c:pt>
                <c:pt idx="5">
                  <c:v>4</c:v>
                </c:pt>
                <c:pt idx="6">
                  <c:v>2</c:v>
                </c:pt>
                <c:pt idx="7">
                  <c:v>19</c:v>
                </c:pt>
                <c:pt idx="8">
                  <c:v>7</c:v>
                </c:pt>
                <c:pt idx="9">
                  <c:v>5</c:v>
                </c:pt>
                <c:pt idx="10">
                  <c:v>5</c:v>
                </c:pt>
              </c:numCache>
            </c:numRef>
          </c:val>
          <c:extLst>
            <c:ext xmlns:c16="http://schemas.microsoft.com/office/drawing/2014/chart" uri="{C3380CC4-5D6E-409C-BE32-E72D297353CC}">
              <c16:uniqueId val="{00000002-B03A-4E09-8F94-9C5E07EC410D}"/>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III TRIMESTRE 2025</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SEGUIMIENTO!$A$83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7158-4943-ABB8-F11989992CD2}"/>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7158-4943-ABB8-F11989992CD2}"/>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58-4943-ABB8-F11989992CD2}"/>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58-4943-ABB8-F11989992CD2}"/>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58-4943-ABB8-F11989992CD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SEGUIMIENTO!$B$82:$D$82</c:f>
              <c:strCache>
                <c:ptCount val="3"/>
                <c:pt idx="0">
                  <c:v>Metas Programadas Año </c:v>
                </c:pt>
                <c:pt idx="1">
                  <c:v>Metas Programadas III Trimestre</c:v>
                </c:pt>
                <c:pt idx="2">
                  <c:v>Metas Ejecutadas III Trimestre</c:v>
                </c:pt>
              </c:strCache>
            </c:strRef>
          </c:cat>
          <c:val>
            <c:numRef>
              <c:f>SEGUIMIENTO!$B$83:$D$83</c:f>
              <c:numCache>
                <c:formatCode>General</c:formatCode>
                <c:ptCount val="3"/>
                <c:pt idx="0">
                  <c:v>217</c:v>
                </c:pt>
                <c:pt idx="1">
                  <c:v>64</c:v>
                </c:pt>
                <c:pt idx="2">
                  <c:v>59</c:v>
                </c:pt>
              </c:numCache>
            </c:numRef>
          </c:val>
          <c:shape val="cylinder"/>
          <c:extLst>
            <c:ext xmlns:c16="http://schemas.microsoft.com/office/drawing/2014/chart" uri="{C3380CC4-5D6E-409C-BE32-E72D297353CC}">
              <c16:uniqueId val="{00000005-7158-4943-ABB8-F11989992CD2}"/>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III TRIMESTRE 2025</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SEGUIMIENTO!$H$82</c:f>
              <c:strCache>
                <c:ptCount val="1"/>
                <c:pt idx="0">
                  <c:v>Metas Programadas III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SEGUIMIENTO!$H$83:$H$93</c:f>
              <c:numCache>
                <c:formatCode>General</c:formatCode>
                <c:ptCount val="11"/>
                <c:pt idx="0">
                  <c:v>6</c:v>
                </c:pt>
                <c:pt idx="1">
                  <c:v>0</c:v>
                </c:pt>
                <c:pt idx="2">
                  <c:v>0</c:v>
                </c:pt>
                <c:pt idx="3">
                  <c:v>2</c:v>
                </c:pt>
                <c:pt idx="4">
                  <c:v>10</c:v>
                </c:pt>
                <c:pt idx="5">
                  <c:v>3</c:v>
                </c:pt>
                <c:pt idx="6">
                  <c:v>13</c:v>
                </c:pt>
                <c:pt idx="7">
                  <c:v>18</c:v>
                </c:pt>
                <c:pt idx="8">
                  <c:v>3</c:v>
                </c:pt>
                <c:pt idx="9">
                  <c:v>5</c:v>
                </c:pt>
                <c:pt idx="10">
                  <c:v>4</c:v>
                </c:pt>
              </c:numCache>
            </c:numRef>
          </c:val>
          <c:extLst>
            <c:ext xmlns:c16="http://schemas.microsoft.com/office/drawing/2014/chart" uri="{C3380CC4-5D6E-409C-BE32-E72D297353CC}">
              <c16:uniqueId val="{00000000-8675-46BF-AC87-A9104CEB4EE6}"/>
            </c:ext>
          </c:extLst>
        </c:ser>
        <c:ser>
          <c:idx val="1"/>
          <c:order val="1"/>
          <c:tx>
            <c:strRef>
              <c:f>SEGUIMIENTO!$I$82</c:f>
              <c:strCache>
                <c:ptCount val="1"/>
                <c:pt idx="0">
                  <c:v>Metas Ejecutadas III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SEGUIMIENTO!$I$83:$I$93</c:f>
              <c:numCache>
                <c:formatCode>General</c:formatCode>
                <c:ptCount val="11"/>
                <c:pt idx="0">
                  <c:v>6</c:v>
                </c:pt>
                <c:pt idx="1">
                  <c:v>0</c:v>
                </c:pt>
                <c:pt idx="2">
                  <c:v>0</c:v>
                </c:pt>
                <c:pt idx="3">
                  <c:v>2</c:v>
                </c:pt>
                <c:pt idx="4">
                  <c:v>10</c:v>
                </c:pt>
                <c:pt idx="5">
                  <c:v>3</c:v>
                </c:pt>
                <c:pt idx="6">
                  <c:v>9</c:v>
                </c:pt>
                <c:pt idx="7">
                  <c:v>18</c:v>
                </c:pt>
                <c:pt idx="8">
                  <c:v>3</c:v>
                </c:pt>
                <c:pt idx="9">
                  <c:v>5</c:v>
                </c:pt>
                <c:pt idx="10">
                  <c:v>3</c:v>
                </c:pt>
              </c:numCache>
            </c:numRef>
          </c:val>
          <c:extLst>
            <c:ext xmlns:c16="http://schemas.microsoft.com/office/drawing/2014/chart" uri="{C3380CC4-5D6E-409C-BE32-E72D297353CC}">
              <c16:uniqueId val="{00000002-8675-46BF-AC87-A9104CEB4EE6}"/>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IV TRIMESTRE 2025</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SEGUIMIENTO!$A$123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7A19-4284-9C64-7FC9D338B465}"/>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7A19-4284-9C64-7FC9D338B465}"/>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9-4284-9C64-7FC9D338B465}"/>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19-4284-9C64-7FC9D338B465}"/>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9-4284-9C64-7FC9D338B46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SEGUIMIENTO!$B$122:$D$122</c:f>
              <c:strCache>
                <c:ptCount val="3"/>
                <c:pt idx="0">
                  <c:v>Metas Programadas Año </c:v>
                </c:pt>
                <c:pt idx="1">
                  <c:v>Metas Programadas IV Trimestre</c:v>
                </c:pt>
                <c:pt idx="2">
                  <c:v>Metas proyectadas IV Trimestre</c:v>
                </c:pt>
              </c:strCache>
            </c:strRef>
          </c:cat>
          <c:val>
            <c:numRef>
              <c:f>SEGUIMIENTO!$B$123:$D$123</c:f>
              <c:numCache>
                <c:formatCode>General</c:formatCode>
                <c:ptCount val="3"/>
                <c:pt idx="0">
                  <c:v>219</c:v>
                </c:pt>
                <c:pt idx="1">
                  <c:v>69</c:v>
                </c:pt>
                <c:pt idx="2">
                  <c:v>61</c:v>
                </c:pt>
              </c:numCache>
            </c:numRef>
          </c:val>
          <c:shape val="cylinder"/>
          <c:extLst>
            <c:ext xmlns:c16="http://schemas.microsoft.com/office/drawing/2014/chart" uri="{C3380CC4-5D6E-409C-BE32-E72D297353CC}">
              <c16:uniqueId val="{00000005-7A19-4284-9C64-7FC9D338B465}"/>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LAN VACANTES'!A1"/><Relationship Id="rId13" Type="http://schemas.openxmlformats.org/officeDocument/2006/relationships/hyperlink" Target="#'PETH '!A1"/><Relationship Id="rId18" Type="http://schemas.openxmlformats.org/officeDocument/2006/relationships/image" Target="../media/image1.png"/><Relationship Id="rId3" Type="http://schemas.openxmlformats.org/officeDocument/2006/relationships/hyperlink" Target="#PSPI!A1"/><Relationship Id="rId7" Type="http://schemas.openxmlformats.org/officeDocument/2006/relationships/hyperlink" Target="#'PLAN PREVISI&#211;N'!A1"/><Relationship Id="rId12" Type="http://schemas.openxmlformats.org/officeDocument/2006/relationships/hyperlink" Target="#PAA!A1"/><Relationship Id="rId17" Type="http://schemas.openxmlformats.org/officeDocument/2006/relationships/hyperlink" Target="#OTROSPLANES!A1"/><Relationship Id="rId2" Type="http://schemas.openxmlformats.org/officeDocument/2006/relationships/hyperlink" Target="#PETI!A1"/><Relationship Id="rId16" Type="http://schemas.openxmlformats.org/officeDocument/2006/relationships/hyperlink" Target="#'Plan de Acci&#243;n Anual'!A1"/><Relationship Id="rId1" Type="http://schemas.openxmlformats.org/officeDocument/2006/relationships/hyperlink" Target="#PTSI!A1"/><Relationship Id="rId6" Type="http://schemas.openxmlformats.org/officeDocument/2006/relationships/hyperlink" Target="#'PLAN INCENTIVOS'!A1"/><Relationship Id="rId11" Type="http://schemas.openxmlformats.org/officeDocument/2006/relationships/hyperlink" Target="https://www.contratos.gov.co/consultas/consultarArchivosPAA2018.do" TargetMode="External"/><Relationship Id="rId5" Type="http://schemas.openxmlformats.org/officeDocument/2006/relationships/hyperlink" Target="#'PLAN CAPACITACION'!A1"/><Relationship Id="rId15" Type="http://schemas.openxmlformats.org/officeDocument/2006/relationships/hyperlink" Target="#PAAC!A1"/><Relationship Id="rId10" Type="http://schemas.openxmlformats.org/officeDocument/2006/relationships/hyperlink" Target="#PINAR!A1"/><Relationship Id="rId4" Type="http://schemas.openxmlformats.org/officeDocument/2006/relationships/hyperlink" Target="#PETH!A1"/><Relationship Id="rId9" Type="http://schemas.openxmlformats.org/officeDocument/2006/relationships/hyperlink" Target="#Pinar!A1"/><Relationship Id="rId14" Type="http://schemas.openxmlformats.org/officeDocument/2006/relationships/hyperlink" Target="#PSST!A1"/></Relationships>
</file>

<file path=xl/drawings/_rels/drawing10.xml.rels><?xml version="1.0" encoding="UTF-8" standalone="yes"?>
<Relationships xmlns="http://schemas.openxmlformats.org/package/2006/relationships"><Relationship Id="rId1" Type="http://schemas.openxmlformats.org/officeDocument/2006/relationships/hyperlink" Target="#PAAC!A1"/></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2.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1</xdr:col>
      <xdr:colOff>592226</xdr:colOff>
      <xdr:row>15</xdr:row>
      <xdr:rowOff>53936</xdr:rowOff>
    </xdr:from>
    <xdr:to>
      <xdr:col>4</xdr:col>
      <xdr:colOff>140074</xdr:colOff>
      <xdr:row>25</xdr:row>
      <xdr:rowOff>4212</xdr:rowOff>
    </xdr:to>
    <xdr:sp macro="[1]!Hoja18.Tratamiento_de_riesgos" textlink="">
      <xdr:nvSpPr>
        <xdr:cNvPr id="2" name="Pentágono regular 20">
          <a:extLst>
            <a:ext uri="{FF2B5EF4-FFF2-40B4-BE49-F238E27FC236}">
              <a16:creationId xmlns:a16="http://schemas.microsoft.com/office/drawing/2014/main" id="{00000000-0008-0000-0000-000002000000}"/>
            </a:ext>
          </a:extLst>
        </xdr:cNvPr>
        <xdr:cNvSpPr/>
      </xdr:nvSpPr>
      <xdr:spPr>
        <a:xfrm rot="17270589">
          <a:off x="1343512" y="34936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3" name="Group 69">
          <a:extLst>
            <a:ext uri="{FF2B5EF4-FFF2-40B4-BE49-F238E27FC236}">
              <a16:creationId xmlns:a16="http://schemas.microsoft.com/office/drawing/2014/main" id="{00000000-0008-0000-0000-000003000000}"/>
            </a:ext>
          </a:extLst>
        </xdr:cNvPr>
        <xdr:cNvGrpSpPr>
          <a:grpSpLocks/>
        </xdr:cNvGrpSpPr>
      </xdr:nvGrpSpPr>
      <xdr:grpSpPr bwMode="auto">
        <a:xfrm>
          <a:off x="1661160" y="2857500"/>
          <a:ext cx="1565910" cy="731520"/>
          <a:chOff x="3158608" y="1658473"/>
          <a:chExt cx="1206048" cy="762170"/>
        </a:xfrm>
      </xdr:grpSpPr>
      <xdr:sp macro="" textlink="">
        <xdr:nvSpPr>
          <xdr:cNvPr id="4" name="TextBox 70">
            <a:extLst>
              <a:ext uri="{FF2B5EF4-FFF2-40B4-BE49-F238E27FC236}">
                <a16:creationId xmlns:a16="http://schemas.microsoft.com/office/drawing/2014/main" id="{00000000-0008-0000-0000-00000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5" name="TextBox 121">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6" name="Straight Connector 72">
            <a:extLst>
              <a:ext uri="{FF2B5EF4-FFF2-40B4-BE49-F238E27FC236}">
                <a16:creationId xmlns:a16="http://schemas.microsoft.com/office/drawing/2014/main" id="{00000000-0008-0000-0000-00000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7" name="Group 52">
          <a:extLst>
            <a:ext uri="{FF2B5EF4-FFF2-40B4-BE49-F238E27FC236}">
              <a16:creationId xmlns:a16="http://schemas.microsoft.com/office/drawing/2014/main" id="{00000000-0008-0000-0000-000007000000}"/>
            </a:ext>
          </a:extLst>
        </xdr:cNvPr>
        <xdr:cNvGrpSpPr>
          <a:grpSpLocks/>
        </xdr:cNvGrpSpPr>
      </xdr:nvGrpSpPr>
      <xdr:grpSpPr bwMode="auto">
        <a:xfrm>
          <a:off x="3255642" y="2173606"/>
          <a:ext cx="533400" cy="423352"/>
          <a:chOff x="3742604" y="1391773"/>
          <a:chExt cx="533357" cy="441374"/>
        </a:xfrm>
      </xdr:grpSpPr>
      <xdr:sp macro="" textlink="">
        <xdr:nvSpPr>
          <xdr:cNvPr id="8" name="TextBox 48">
            <a:extLst>
              <a:ext uri="{FF2B5EF4-FFF2-40B4-BE49-F238E27FC236}">
                <a16:creationId xmlns:a16="http://schemas.microsoft.com/office/drawing/2014/main" id="{00000000-0008-0000-0000-000008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 name="Straight Connector 51">
            <a:extLst>
              <a:ext uri="{FF2B5EF4-FFF2-40B4-BE49-F238E27FC236}">
                <a16:creationId xmlns:a16="http://schemas.microsoft.com/office/drawing/2014/main" id="{00000000-0008-0000-0000-00000900000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10" name="Group 65">
          <a:extLst>
            <a:ext uri="{FF2B5EF4-FFF2-40B4-BE49-F238E27FC236}">
              <a16:creationId xmlns:a16="http://schemas.microsoft.com/office/drawing/2014/main" id="{00000000-0008-0000-0000-00000A000000}"/>
            </a:ext>
          </a:extLst>
        </xdr:cNvPr>
        <xdr:cNvGrpSpPr>
          <a:grpSpLocks/>
        </xdr:cNvGrpSpPr>
      </xdr:nvGrpSpPr>
      <xdr:grpSpPr bwMode="auto">
        <a:xfrm>
          <a:off x="8124825" y="3676650"/>
          <a:ext cx="925830" cy="441960"/>
          <a:chOff x="3304471" y="1382248"/>
          <a:chExt cx="895277" cy="461665"/>
        </a:xfrm>
      </xdr:grpSpPr>
      <xdr:sp macro="" textlink="">
        <xdr:nvSpPr>
          <xdr:cNvPr id="11" name="TextBox 66">
            <a:extLst>
              <a:ext uri="{FF2B5EF4-FFF2-40B4-BE49-F238E27FC236}">
                <a16:creationId xmlns:a16="http://schemas.microsoft.com/office/drawing/2014/main" id="{00000000-0008-0000-00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0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344869</xdr:colOff>
      <xdr:row>24</xdr:row>
      <xdr:rowOff>119668</xdr:rowOff>
    </xdr:from>
    <xdr:to>
      <xdr:col>3</xdr:col>
      <xdr:colOff>654717</xdr:colOff>
      <xdr:row>34</xdr:row>
      <xdr:rowOff>69944</xdr:rowOff>
    </xdr:to>
    <xdr:sp macro="[1]!Hoja3.PETI" textlink="">
      <xdr:nvSpPr>
        <xdr:cNvPr id="14" name="Pentágono regular 19">
          <a:extLst>
            <a:ext uri="{FF2B5EF4-FFF2-40B4-BE49-F238E27FC236}">
              <a16:creationId xmlns:a16="http://schemas.microsoft.com/office/drawing/2014/main" id="{00000000-0008-0000-0000-00000E000000}"/>
            </a:ext>
          </a:extLst>
        </xdr:cNvPr>
        <xdr:cNvSpPr/>
      </xdr:nvSpPr>
      <xdr:spPr>
        <a:xfrm rot="15941576">
          <a:off x="1096155" y="52738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15" name="Group 69">
          <a:extLst>
            <a:ext uri="{FF2B5EF4-FFF2-40B4-BE49-F238E27FC236}">
              <a16:creationId xmlns:a16="http://schemas.microsoft.com/office/drawing/2014/main" id="{00000000-0008-0000-0000-00000F000000}"/>
            </a:ext>
          </a:extLst>
        </xdr:cNvPr>
        <xdr:cNvGrpSpPr>
          <a:grpSpLocks/>
        </xdr:cNvGrpSpPr>
      </xdr:nvGrpSpPr>
      <xdr:grpSpPr bwMode="auto">
        <a:xfrm>
          <a:off x="1402080" y="4695825"/>
          <a:ext cx="1565910" cy="731520"/>
          <a:chOff x="3158608" y="1658473"/>
          <a:chExt cx="1206048" cy="762170"/>
        </a:xfrm>
      </xdr:grpSpPr>
      <xdr:sp macro="" textlink="">
        <xdr:nvSpPr>
          <xdr:cNvPr id="16" name="TextBox 70">
            <a:extLst>
              <a:ext uri="{FF2B5EF4-FFF2-40B4-BE49-F238E27FC236}">
                <a16:creationId xmlns:a16="http://schemas.microsoft.com/office/drawing/2014/main" id="{00000000-0008-0000-0000-000010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7" name="TextBox 121">
            <a:hlinkClick xmlns:r="http://schemas.openxmlformats.org/officeDocument/2006/relationships" r:id="rId2"/>
            <a:extLst>
              <a:ext uri="{FF2B5EF4-FFF2-40B4-BE49-F238E27FC236}">
                <a16:creationId xmlns:a16="http://schemas.microsoft.com/office/drawing/2014/main" id="{00000000-0008-0000-0000-000011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8" name="Straight Connector 72">
            <a:extLst>
              <a:ext uri="{FF2B5EF4-FFF2-40B4-BE49-F238E27FC236}">
                <a16:creationId xmlns:a16="http://schemas.microsoft.com/office/drawing/2014/main" id="{00000000-0008-0000-0000-000012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9" name="Grupo 143">
          <a:extLst>
            <a:ext uri="{FF2B5EF4-FFF2-40B4-BE49-F238E27FC236}">
              <a16:creationId xmlns:a16="http://schemas.microsoft.com/office/drawing/2014/main" id="{00000000-0008-0000-0000-000013000000}"/>
            </a:ext>
          </a:extLst>
        </xdr:cNvPr>
        <xdr:cNvGrpSpPr>
          <a:grpSpLocks/>
        </xdr:cNvGrpSpPr>
      </xdr:nvGrpSpPr>
      <xdr:grpSpPr bwMode="auto">
        <a:xfrm>
          <a:off x="2425065" y="1346835"/>
          <a:ext cx="1918335" cy="1762125"/>
          <a:chOff x="2333942" y="1972539"/>
          <a:chExt cx="1855276" cy="1833848"/>
        </a:xfrm>
      </xdr:grpSpPr>
      <xdr:sp macro="[1]!Hoja19.Seguridad_de_Info" textlink="">
        <xdr:nvSpPr>
          <xdr:cNvPr id="20" name="Pentágono regular 22">
            <a:extLst>
              <a:ext uri="{FF2B5EF4-FFF2-40B4-BE49-F238E27FC236}">
                <a16:creationId xmlns:a16="http://schemas.microsoft.com/office/drawing/2014/main" id="{00000000-0008-0000-0000-000014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1" name="Group 69">
            <a:extLst>
              <a:ext uri="{FF2B5EF4-FFF2-40B4-BE49-F238E27FC236}">
                <a16:creationId xmlns:a16="http://schemas.microsoft.com/office/drawing/2014/main" id="{00000000-0008-0000-0000-000015000000}"/>
              </a:ext>
            </a:extLst>
          </xdr:cNvPr>
          <xdr:cNvGrpSpPr>
            <a:grpSpLocks/>
          </xdr:cNvGrpSpPr>
        </xdr:nvGrpSpPr>
        <xdr:grpSpPr bwMode="auto">
          <a:xfrm>
            <a:off x="2543427" y="2190027"/>
            <a:ext cx="1499617" cy="762170"/>
            <a:chOff x="3158608" y="1658473"/>
            <a:chExt cx="1206048" cy="762170"/>
          </a:xfrm>
        </xdr:grpSpPr>
        <xdr:sp macro="[1]!Hoja19.Seguridad_de_Info" textlink="">
          <xdr:nvSpPr>
            <xdr:cNvPr id="22" name="TextBox 70">
              <a:extLst>
                <a:ext uri="{FF2B5EF4-FFF2-40B4-BE49-F238E27FC236}">
                  <a16:creationId xmlns:a16="http://schemas.microsoft.com/office/drawing/2014/main" id="{00000000-0008-0000-0000-000016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1]!Hoja19.Seguridad_de_Info" textlink="">
          <xdr:nvSpPr>
            <xdr:cNvPr id="23" name="TextBox 121">
              <a:hlinkClick xmlns:r="http://schemas.openxmlformats.org/officeDocument/2006/relationships" r:id="rId3"/>
              <a:extLst>
                <a:ext uri="{FF2B5EF4-FFF2-40B4-BE49-F238E27FC236}">
                  <a16:creationId xmlns:a16="http://schemas.microsoft.com/office/drawing/2014/main" id="{00000000-0008-0000-0000-000017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1]!Hoja19.Seguridad_de_Info">
          <xdr:nvCxnSpPr>
            <xdr:cNvPr id="24" name="Straight Connector 72">
              <a:extLst>
                <a:ext uri="{FF2B5EF4-FFF2-40B4-BE49-F238E27FC236}">
                  <a16:creationId xmlns:a16="http://schemas.microsoft.com/office/drawing/2014/main" id="{00000000-0008-0000-0000-000018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25" name="Grupo 85">
          <a:hlinkClick xmlns:r="http://schemas.openxmlformats.org/officeDocument/2006/relationships" r:id="rId4"/>
          <a:extLst>
            <a:ext uri="{FF2B5EF4-FFF2-40B4-BE49-F238E27FC236}">
              <a16:creationId xmlns:a16="http://schemas.microsoft.com/office/drawing/2014/main" id="{00000000-0008-0000-0000-000019000000}"/>
            </a:ext>
          </a:extLst>
        </xdr:cNvPr>
        <xdr:cNvGrpSpPr>
          <a:grpSpLocks/>
        </xdr:cNvGrpSpPr>
      </xdr:nvGrpSpPr>
      <xdr:grpSpPr bwMode="auto">
        <a:xfrm>
          <a:off x="6587490" y="7400925"/>
          <a:ext cx="1908810" cy="1752600"/>
          <a:chOff x="6360432" y="8272325"/>
          <a:chExt cx="1855276" cy="1833848"/>
        </a:xfrm>
      </xdr:grpSpPr>
      <xdr:sp macro="[1]!Hoja12.PIC" textlink="">
        <xdr:nvSpPr>
          <xdr:cNvPr id="26" name="Pentágono regular 86">
            <a:extLst>
              <a:ext uri="{FF2B5EF4-FFF2-40B4-BE49-F238E27FC236}">
                <a16:creationId xmlns:a16="http://schemas.microsoft.com/office/drawing/2014/main" id="{00000000-0008-0000-0000-00001A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7" name="Grupo 87">
            <a:extLst>
              <a:ext uri="{FF2B5EF4-FFF2-40B4-BE49-F238E27FC236}">
                <a16:creationId xmlns:a16="http://schemas.microsoft.com/office/drawing/2014/main" id="{00000000-0008-0000-0000-00001B000000}"/>
              </a:ext>
            </a:extLst>
          </xdr:cNvPr>
          <xdr:cNvGrpSpPr>
            <a:grpSpLocks/>
          </xdr:cNvGrpSpPr>
        </xdr:nvGrpSpPr>
        <xdr:grpSpPr bwMode="auto">
          <a:xfrm>
            <a:off x="6504313" y="8407904"/>
            <a:ext cx="1499617" cy="822921"/>
            <a:chOff x="6504313" y="8407904"/>
            <a:chExt cx="1499617" cy="822921"/>
          </a:xfrm>
        </xdr:grpSpPr>
        <xdr:sp macro="[1]!Hoja12.PIC" textlink="">
          <xdr:nvSpPr>
            <xdr:cNvPr id="28" name="TextBox 70">
              <a:extLst>
                <a:ext uri="{FF2B5EF4-FFF2-40B4-BE49-F238E27FC236}">
                  <a16:creationId xmlns:a16="http://schemas.microsoft.com/office/drawing/2014/main" id="{00000000-0008-0000-0000-00001C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1]!Hoja12.PIC" textlink="">
          <xdr:nvSpPr>
            <xdr:cNvPr id="29" name="TextBox 121">
              <a:hlinkClick xmlns:r="http://schemas.openxmlformats.org/officeDocument/2006/relationships" r:id="rId5"/>
              <a:extLst>
                <a:ext uri="{FF2B5EF4-FFF2-40B4-BE49-F238E27FC236}">
                  <a16:creationId xmlns:a16="http://schemas.microsoft.com/office/drawing/2014/main" id="{00000000-0008-0000-0000-00001D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1]!Hoja12.PIC">
          <xdr:nvCxnSpPr>
            <xdr:cNvPr id="30" name="Straight Connector 72">
              <a:extLst>
                <a:ext uri="{FF2B5EF4-FFF2-40B4-BE49-F238E27FC236}">
                  <a16:creationId xmlns:a16="http://schemas.microsoft.com/office/drawing/2014/main" id="{00000000-0008-0000-0000-00001E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31" name="Grupo 91">
          <a:hlinkClick xmlns:r="http://schemas.openxmlformats.org/officeDocument/2006/relationships" r:id="rId4"/>
          <a:extLst>
            <a:ext uri="{FF2B5EF4-FFF2-40B4-BE49-F238E27FC236}">
              <a16:creationId xmlns:a16="http://schemas.microsoft.com/office/drawing/2014/main" id="{00000000-0008-0000-0000-00001F000000}"/>
            </a:ext>
          </a:extLst>
        </xdr:cNvPr>
        <xdr:cNvGrpSpPr>
          <a:grpSpLocks/>
        </xdr:cNvGrpSpPr>
      </xdr:nvGrpSpPr>
      <xdr:grpSpPr bwMode="auto">
        <a:xfrm>
          <a:off x="4783455" y="7861935"/>
          <a:ext cx="1918335" cy="1752600"/>
          <a:chOff x="4624654" y="8760048"/>
          <a:chExt cx="1855276" cy="1833848"/>
        </a:xfrm>
      </xdr:grpSpPr>
      <xdr:sp macro="[1]!Hoja13.Plan_de_Incentivos" textlink="">
        <xdr:nvSpPr>
          <xdr:cNvPr id="32" name="Pentágono regular 92">
            <a:extLst>
              <a:ext uri="{FF2B5EF4-FFF2-40B4-BE49-F238E27FC236}">
                <a16:creationId xmlns:a16="http://schemas.microsoft.com/office/drawing/2014/main" id="{00000000-0008-0000-0000-000020000000}"/>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 name="Group 69">
            <a:extLst>
              <a:ext uri="{FF2B5EF4-FFF2-40B4-BE49-F238E27FC236}">
                <a16:creationId xmlns:a16="http://schemas.microsoft.com/office/drawing/2014/main" id="{00000000-0008-0000-0000-000021000000}"/>
              </a:ext>
            </a:extLst>
          </xdr:cNvPr>
          <xdr:cNvGrpSpPr>
            <a:grpSpLocks/>
          </xdr:cNvGrpSpPr>
        </xdr:nvGrpSpPr>
        <xdr:grpSpPr bwMode="auto">
          <a:xfrm>
            <a:off x="4870244" y="8799097"/>
            <a:ext cx="1499617" cy="762170"/>
            <a:chOff x="3158608" y="1658473"/>
            <a:chExt cx="1206048" cy="762170"/>
          </a:xfrm>
        </xdr:grpSpPr>
        <xdr:sp macro="[1]!Hoja13.Plan_de_Incentivos" textlink="">
          <xdr:nvSpPr>
            <xdr:cNvPr id="34" name="TextBox 70">
              <a:extLst>
                <a:ext uri="{FF2B5EF4-FFF2-40B4-BE49-F238E27FC236}">
                  <a16:creationId xmlns:a16="http://schemas.microsoft.com/office/drawing/2014/main" id="{00000000-0008-0000-0000-000022000000}"/>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1]!Hoja13.Plan_de_Incentivos" textlink="">
          <xdr:nvSpPr>
            <xdr:cNvPr id="35" name="TextBox 121">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1]!Hoja13.Plan_de_Incentivos">
          <xdr:nvCxnSpPr>
            <xdr:cNvPr id="36" name="Straight Connector 72">
              <a:extLst>
                <a:ext uri="{FF2B5EF4-FFF2-40B4-BE49-F238E27FC236}">
                  <a16:creationId xmlns:a16="http://schemas.microsoft.com/office/drawing/2014/main" id="{00000000-0008-0000-0000-000024000000}"/>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37" name="Grupo 110">
          <a:hlinkClick xmlns:r="http://schemas.openxmlformats.org/officeDocument/2006/relationships" r:id="rId4"/>
          <a:extLst>
            <a:ext uri="{FF2B5EF4-FFF2-40B4-BE49-F238E27FC236}">
              <a16:creationId xmlns:a16="http://schemas.microsoft.com/office/drawing/2014/main" id="{00000000-0008-0000-0000-000025000000}"/>
            </a:ext>
          </a:extLst>
        </xdr:cNvPr>
        <xdr:cNvGrpSpPr>
          <a:grpSpLocks/>
        </xdr:cNvGrpSpPr>
      </xdr:nvGrpSpPr>
      <xdr:grpSpPr bwMode="auto">
        <a:xfrm>
          <a:off x="8812530" y="4676775"/>
          <a:ext cx="1899285" cy="1781175"/>
          <a:chOff x="8489891" y="5449376"/>
          <a:chExt cx="1833848" cy="1855276"/>
        </a:xfrm>
      </xdr:grpSpPr>
      <xdr:sp macro="[1]!Hoja17.Pre_RRHH" textlink="">
        <xdr:nvSpPr>
          <xdr:cNvPr id="38" name="Pentágono regular 111">
            <a:extLst>
              <a:ext uri="{FF2B5EF4-FFF2-40B4-BE49-F238E27FC236}">
                <a16:creationId xmlns:a16="http://schemas.microsoft.com/office/drawing/2014/main" id="{00000000-0008-0000-0000-000026000000}"/>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9" name="Group 69">
            <a:extLst>
              <a:ext uri="{FF2B5EF4-FFF2-40B4-BE49-F238E27FC236}">
                <a16:creationId xmlns:a16="http://schemas.microsoft.com/office/drawing/2014/main" id="{00000000-0008-0000-0000-000027000000}"/>
              </a:ext>
            </a:extLst>
          </xdr:cNvPr>
          <xdr:cNvGrpSpPr>
            <a:grpSpLocks/>
          </xdr:cNvGrpSpPr>
        </xdr:nvGrpSpPr>
        <xdr:grpSpPr bwMode="auto">
          <a:xfrm rot="5400000">
            <a:off x="9117448" y="5506160"/>
            <a:ext cx="445708" cy="655624"/>
            <a:chOff x="3115061" y="2102481"/>
            <a:chExt cx="358455" cy="655624"/>
          </a:xfrm>
        </xdr:grpSpPr>
        <xdr:sp macro="[1]!Hoja17.Pre_RRHH" textlink="">
          <xdr:nvSpPr>
            <xdr:cNvPr id="40" name="TextBox 70">
              <a:extLst>
                <a:ext uri="{FF2B5EF4-FFF2-40B4-BE49-F238E27FC236}">
                  <a16:creationId xmlns:a16="http://schemas.microsoft.com/office/drawing/2014/main" id="{00000000-0008-0000-0000-000028000000}"/>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1]!Hoja17.Pre_RRHH" textlink="">
          <xdr:nvSpPr>
            <xdr:cNvPr id="41" name="TextBox 121">
              <a:hlinkClick xmlns:r="http://schemas.openxmlformats.org/officeDocument/2006/relationships" r:id="rId7"/>
              <a:extLst>
                <a:ext uri="{FF2B5EF4-FFF2-40B4-BE49-F238E27FC236}">
                  <a16:creationId xmlns:a16="http://schemas.microsoft.com/office/drawing/2014/main" id="{00000000-0008-0000-0000-000029000000}"/>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1]!Hoja17.Pre_RRHH">
          <xdr:nvCxnSpPr>
            <xdr:cNvPr id="42" name="Straight Connector 72">
              <a:extLst>
                <a:ext uri="{FF2B5EF4-FFF2-40B4-BE49-F238E27FC236}">
                  <a16:creationId xmlns:a16="http://schemas.microsoft.com/office/drawing/2014/main" id="{00000000-0008-0000-0000-00002A000000}"/>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43" name="Grupo 117">
          <a:hlinkClick xmlns:r="http://schemas.openxmlformats.org/officeDocument/2006/relationships" r:id="rId4"/>
          <a:extLst>
            <a:ext uri="{FF2B5EF4-FFF2-40B4-BE49-F238E27FC236}">
              <a16:creationId xmlns:a16="http://schemas.microsoft.com/office/drawing/2014/main" id="{00000000-0008-0000-0000-00002B000000}"/>
            </a:ext>
          </a:extLst>
        </xdr:cNvPr>
        <xdr:cNvGrpSpPr>
          <a:grpSpLocks/>
        </xdr:cNvGrpSpPr>
      </xdr:nvGrpSpPr>
      <xdr:grpSpPr bwMode="auto">
        <a:xfrm>
          <a:off x="8658225" y="2954655"/>
          <a:ext cx="1929765" cy="1788795"/>
          <a:chOff x="8432967" y="3675101"/>
          <a:chExt cx="1833848" cy="1855276"/>
        </a:xfrm>
      </xdr:grpSpPr>
      <xdr:sp macro="[1]!Hoja16.Plan_de_Vacantes" textlink="">
        <xdr:nvSpPr>
          <xdr:cNvPr id="44" name="Pentágono regular 118">
            <a:extLst>
              <a:ext uri="{FF2B5EF4-FFF2-40B4-BE49-F238E27FC236}">
                <a16:creationId xmlns:a16="http://schemas.microsoft.com/office/drawing/2014/main" id="{00000000-0008-0000-0000-00002C000000}"/>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45" name="Group 69">
            <a:extLst>
              <a:ext uri="{FF2B5EF4-FFF2-40B4-BE49-F238E27FC236}">
                <a16:creationId xmlns:a16="http://schemas.microsoft.com/office/drawing/2014/main" id="{00000000-0008-0000-0000-00002D000000}"/>
              </a:ext>
            </a:extLst>
          </xdr:cNvPr>
          <xdr:cNvGrpSpPr>
            <a:grpSpLocks/>
          </xdr:cNvGrpSpPr>
        </xdr:nvGrpSpPr>
        <xdr:grpSpPr bwMode="auto">
          <a:xfrm rot="4762351">
            <a:off x="9088951" y="3798519"/>
            <a:ext cx="445708" cy="655624"/>
            <a:chOff x="3164925" y="2048826"/>
            <a:chExt cx="358455" cy="655624"/>
          </a:xfrm>
        </xdr:grpSpPr>
        <xdr:sp macro="[1]!Hoja16.Plan_de_Vacantes" textlink="">
          <xdr:nvSpPr>
            <xdr:cNvPr id="46" name="TextBox 70">
              <a:extLst>
                <a:ext uri="{FF2B5EF4-FFF2-40B4-BE49-F238E27FC236}">
                  <a16:creationId xmlns:a16="http://schemas.microsoft.com/office/drawing/2014/main" id="{00000000-0008-0000-0000-00002E000000}"/>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1]!Hoja16.Plan_de_Vacantes" textlink="">
          <xdr:nvSpPr>
            <xdr:cNvPr id="47" name="TextBox 121">
              <a:hlinkClick xmlns:r="http://schemas.openxmlformats.org/officeDocument/2006/relationships" r:id="rId8"/>
              <a:extLst>
                <a:ext uri="{FF2B5EF4-FFF2-40B4-BE49-F238E27FC236}">
                  <a16:creationId xmlns:a16="http://schemas.microsoft.com/office/drawing/2014/main" id="{00000000-0008-0000-0000-00002F000000}"/>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1]!Hoja16.Plan_de_Vacantes">
          <xdr:nvCxnSpPr>
            <xdr:cNvPr id="48" name="Straight Connector 72">
              <a:extLst>
                <a:ext uri="{FF2B5EF4-FFF2-40B4-BE49-F238E27FC236}">
                  <a16:creationId xmlns:a16="http://schemas.microsoft.com/office/drawing/2014/main" id="{00000000-0008-0000-0000-000030000000}"/>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49" name="Grupo 145">
          <a:hlinkClick xmlns:r="http://schemas.openxmlformats.org/officeDocument/2006/relationships" r:id="rId9"/>
          <a:extLst>
            <a:ext uri="{FF2B5EF4-FFF2-40B4-BE49-F238E27FC236}">
              <a16:creationId xmlns:a16="http://schemas.microsoft.com/office/drawing/2014/main" id="{00000000-0008-0000-0000-000031000000}"/>
            </a:ext>
          </a:extLst>
        </xdr:cNvPr>
        <xdr:cNvGrpSpPr>
          <a:grpSpLocks/>
        </xdr:cNvGrpSpPr>
      </xdr:nvGrpSpPr>
      <xdr:grpSpPr bwMode="auto">
        <a:xfrm>
          <a:off x="6080760" y="643890"/>
          <a:ext cx="1939290" cy="1762125"/>
          <a:chOff x="5877243" y="1183581"/>
          <a:chExt cx="1855276" cy="1833848"/>
        </a:xfrm>
      </xdr:grpSpPr>
      <xdr:sp macro="" textlink="">
        <xdr:nvSpPr>
          <xdr:cNvPr id="50" name="Pentágono regular 146">
            <a:extLst>
              <a:ext uri="{FF2B5EF4-FFF2-40B4-BE49-F238E27FC236}">
                <a16:creationId xmlns:a16="http://schemas.microsoft.com/office/drawing/2014/main" id="{00000000-0008-0000-0000-000032000000}"/>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51" name="Group 69">
            <a:extLst>
              <a:ext uri="{FF2B5EF4-FFF2-40B4-BE49-F238E27FC236}">
                <a16:creationId xmlns:a16="http://schemas.microsoft.com/office/drawing/2014/main" id="{00000000-0008-0000-0000-000033000000}"/>
              </a:ext>
            </a:extLst>
          </xdr:cNvPr>
          <xdr:cNvGrpSpPr>
            <a:grpSpLocks/>
          </xdr:cNvGrpSpPr>
        </xdr:nvGrpSpPr>
        <xdr:grpSpPr bwMode="auto">
          <a:xfrm>
            <a:off x="6546673" y="1364116"/>
            <a:ext cx="535543" cy="445125"/>
            <a:chOff x="3591531" y="1643401"/>
            <a:chExt cx="535543" cy="445125"/>
          </a:xfrm>
        </xdr:grpSpPr>
        <xdr:sp macro="" textlink="">
          <xdr:nvSpPr>
            <xdr:cNvPr id="52" name="TextBox 70">
              <a:extLst>
                <a:ext uri="{FF2B5EF4-FFF2-40B4-BE49-F238E27FC236}">
                  <a16:creationId xmlns:a16="http://schemas.microsoft.com/office/drawing/2014/main" id="{00000000-0008-0000-0000-000034000000}"/>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1]!Hoja11.PINAR" textlink="">
          <xdr:nvSpPr>
            <xdr:cNvPr id="53" name="TextBox 121">
              <a:hlinkClick xmlns:r="http://schemas.openxmlformats.org/officeDocument/2006/relationships" r:id="rId10"/>
              <a:extLst>
                <a:ext uri="{FF2B5EF4-FFF2-40B4-BE49-F238E27FC236}">
                  <a16:creationId xmlns:a16="http://schemas.microsoft.com/office/drawing/2014/main" id="{00000000-0008-0000-0000-000035000000}"/>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54" name="Straight Connector 72">
              <a:extLst>
                <a:ext uri="{FF2B5EF4-FFF2-40B4-BE49-F238E27FC236}">
                  <a16:creationId xmlns:a16="http://schemas.microsoft.com/office/drawing/2014/main" id="{00000000-0008-0000-0000-00003600000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55" name="Grupo 151">
          <a:hlinkClick xmlns:r="http://schemas.openxmlformats.org/officeDocument/2006/relationships" r:id="rId11"/>
          <a:extLst>
            <a:ext uri="{FF2B5EF4-FFF2-40B4-BE49-F238E27FC236}">
              <a16:creationId xmlns:a16="http://schemas.microsoft.com/office/drawing/2014/main" id="{00000000-0008-0000-0000-000037000000}"/>
            </a:ext>
          </a:extLst>
        </xdr:cNvPr>
        <xdr:cNvGrpSpPr>
          <a:grpSpLocks/>
        </xdr:cNvGrpSpPr>
      </xdr:nvGrpSpPr>
      <xdr:grpSpPr bwMode="auto">
        <a:xfrm>
          <a:off x="7694295" y="1491615"/>
          <a:ext cx="1939290" cy="1760220"/>
          <a:chOff x="7458390" y="2134958"/>
          <a:chExt cx="1855276" cy="1833848"/>
        </a:xfrm>
      </xdr:grpSpPr>
      <xdr:sp macro="" textlink="">
        <xdr:nvSpPr>
          <xdr:cNvPr id="56" name="Pentágono regular 152">
            <a:extLst>
              <a:ext uri="{FF2B5EF4-FFF2-40B4-BE49-F238E27FC236}">
                <a16:creationId xmlns:a16="http://schemas.microsoft.com/office/drawing/2014/main" id="{00000000-0008-0000-0000-000038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57" name="Group 69">
            <a:extLst>
              <a:ext uri="{FF2B5EF4-FFF2-40B4-BE49-F238E27FC236}">
                <a16:creationId xmlns:a16="http://schemas.microsoft.com/office/drawing/2014/main" id="{00000000-0008-0000-0000-000039000000}"/>
              </a:ext>
            </a:extLst>
          </xdr:cNvPr>
          <xdr:cNvGrpSpPr>
            <a:grpSpLocks/>
          </xdr:cNvGrpSpPr>
        </xdr:nvGrpSpPr>
        <xdr:grpSpPr bwMode="auto">
          <a:xfrm rot="2532194">
            <a:off x="7630964" y="2431810"/>
            <a:ext cx="1513684" cy="1153091"/>
            <a:chOff x="3137575" y="1765546"/>
            <a:chExt cx="1217361" cy="1153091"/>
          </a:xfrm>
        </xdr:grpSpPr>
        <xdr:sp macro="" textlink="">
          <xdr:nvSpPr>
            <xdr:cNvPr id="58" name="TextBox 70">
              <a:extLst>
                <a:ext uri="{FF2B5EF4-FFF2-40B4-BE49-F238E27FC236}">
                  <a16:creationId xmlns:a16="http://schemas.microsoft.com/office/drawing/2014/main" id="{00000000-0008-0000-0000-00003A000000}"/>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59" name="TextBox 121">
              <a:hlinkClick xmlns:r="http://schemas.openxmlformats.org/officeDocument/2006/relationships" r:id="rId12"/>
              <a:extLst>
                <a:ext uri="{FF2B5EF4-FFF2-40B4-BE49-F238E27FC236}">
                  <a16:creationId xmlns:a16="http://schemas.microsoft.com/office/drawing/2014/main" id="{00000000-0008-0000-0000-00003B000000}"/>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60" name="Straight Connector 72">
              <a:extLst>
                <a:ext uri="{FF2B5EF4-FFF2-40B4-BE49-F238E27FC236}">
                  <a16:creationId xmlns:a16="http://schemas.microsoft.com/office/drawing/2014/main" id="{00000000-0008-0000-0000-00003C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61" name="Grupo 164">
          <a:hlinkClick xmlns:r="http://schemas.openxmlformats.org/officeDocument/2006/relationships" r:id="rId4"/>
          <a:extLst>
            <a:ext uri="{FF2B5EF4-FFF2-40B4-BE49-F238E27FC236}">
              <a16:creationId xmlns:a16="http://schemas.microsoft.com/office/drawing/2014/main" id="{00000000-0008-0000-0000-00003D000000}"/>
            </a:ext>
          </a:extLst>
        </xdr:cNvPr>
        <xdr:cNvGrpSpPr>
          <a:grpSpLocks/>
        </xdr:cNvGrpSpPr>
      </xdr:nvGrpSpPr>
      <xdr:grpSpPr bwMode="auto">
        <a:xfrm>
          <a:off x="8039100" y="6158865"/>
          <a:ext cx="1899285" cy="1781175"/>
          <a:chOff x="7735216" y="6954800"/>
          <a:chExt cx="1843445" cy="1855276"/>
        </a:xfrm>
      </xdr:grpSpPr>
      <xdr:sp macro="" textlink="">
        <xdr:nvSpPr>
          <xdr:cNvPr id="62" name="Pentágono regular 165">
            <a:extLst>
              <a:ext uri="{FF2B5EF4-FFF2-40B4-BE49-F238E27FC236}">
                <a16:creationId xmlns:a16="http://schemas.microsoft.com/office/drawing/2014/main" id="{00000000-0008-0000-0000-00003E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3" name="Group 69">
            <a:extLst>
              <a:ext uri="{FF2B5EF4-FFF2-40B4-BE49-F238E27FC236}">
                <a16:creationId xmlns:a16="http://schemas.microsoft.com/office/drawing/2014/main" id="{00000000-0008-0000-0000-00003F000000}"/>
              </a:ext>
            </a:extLst>
          </xdr:cNvPr>
          <xdr:cNvGrpSpPr>
            <a:grpSpLocks/>
          </xdr:cNvGrpSpPr>
        </xdr:nvGrpSpPr>
        <xdr:grpSpPr bwMode="auto">
          <a:xfrm rot="-3105619">
            <a:off x="8072255" y="7170196"/>
            <a:ext cx="1087452" cy="1761529"/>
            <a:chOff x="3258444" y="1656423"/>
            <a:chExt cx="874569" cy="1761529"/>
          </a:xfrm>
        </xdr:grpSpPr>
        <xdr:sp macro="" textlink="">
          <xdr:nvSpPr>
            <xdr:cNvPr id="64" name="TextBox 70">
              <a:extLst>
                <a:ext uri="{FF2B5EF4-FFF2-40B4-BE49-F238E27FC236}">
                  <a16:creationId xmlns:a16="http://schemas.microsoft.com/office/drawing/2014/main" id="{00000000-0008-0000-0000-000040000000}"/>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1]!Hoja15.PETH" textlink="">
          <xdr:nvSpPr>
            <xdr:cNvPr id="65" name="TextBox 121">
              <a:hlinkClick xmlns:r="http://schemas.openxmlformats.org/officeDocument/2006/relationships" r:id="rId13"/>
              <a:extLst>
                <a:ext uri="{FF2B5EF4-FFF2-40B4-BE49-F238E27FC236}">
                  <a16:creationId xmlns:a16="http://schemas.microsoft.com/office/drawing/2014/main" id="{00000000-0008-0000-0000-000041000000}"/>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66" name="Straight Connector 72">
              <a:extLst>
                <a:ext uri="{FF2B5EF4-FFF2-40B4-BE49-F238E27FC236}">
                  <a16:creationId xmlns:a16="http://schemas.microsoft.com/office/drawing/2014/main" id="{00000000-0008-0000-0000-000042000000}"/>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67" name="Grupo 170">
          <a:hlinkClick xmlns:r="http://schemas.openxmlformats.org/officeDocument/2006/relationships" r:id="rId4"/>
          <a:extLst>
            <a:ext uri="{FF2B5EF4-FFF2-40B4-BE49-F238E27FC236}">
              <a16:creationId xmlns:a16="http://schemas.microsoft.com/office/drawing/2014/main" id="{00000000-0008-0000-0000-000043000000}"/>
            </a:ext>
          </a:extLst>
        </xdr:cNvPr>
        <xdr:cNvGrpSpPr>
          <a:grpSpLocks/>
        </xdr:cNvGrpSpPr>
      </xdr:nvGrpSpPr>
      <xdr:grpSpPr bwMode="auto">
        <a:xfrm>
          <a:off x="3015615" y="7439025"/>
          <a:ext cx="1853565" cy="1752600"/>
          <a:chOff x="2857500" y="8273143"/>
          <a:chExt cx="1855276" cy="1833848"/>
        </a:xfrm>
      </xdr:grpSpPr>
      <xdr:sp macro="" textlink="">
        <xdr:nvSpPr>
          <xdr:cNvPr id="68" name="Pentágono regular 171">
            <a:extLst>
              <a:ext uri="{FF2B5EF4-FFF2-40B4-BE49-F238E27FC236}">
                <a16:creationId xmlns:a16="http://schemas.microsoft.com/office/drawing/2014/main" id="{00000000-0008-0000-0000-000044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9" name="Group 69">
            <a:extLst>
              <a:ext uri="{FF2B5EF4-FFF2-40B4-BE49-F238E27FC236}">
                <a16:creationId xmlns:a16="http://schemas.microsoft.com/office/drawing/2014/main" id="{00000000-0008-0000-0000-000045000000}"/>
              </a:ext>
            </a:extLst>
          </xdr:cNvPr>
          <xdr:cNvGrpSpPr>
            <a:grpSpLocks/>
          </xdr:cNvGrpSpPr>
        </xdr:nvGrpSpPr>
        <xdr:grpSpPr bwMode="auto">
          <a:xfrm rot="1957005">
            <a:off x="3186946" y="8400408"/>
            <a:ext cx="1499617" cy="764928"/>
            <a:chOff x="3069790" y="1710265"/>
            <a:chExt cx="1206048" cy="764928"/>
          </a:xfrm>
        </xdr:grpSpPr>
        <xdr:sp macro="" textlink="">
          <xdr:nvSpPr>
            <xdr:cNvPr id="70" name="TextBox 70">
              <a:extLst>
                <a:ext uri="{FF2B5EF4-FFF2-40B4-BE49-F238E27FC236}">
                  <a16:creationId xmlns:a16="http://schemas.microsoft.com/office/drawing/2014/main" id="{00000000-0008-0000-0000-000046000000}"/>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1]!Hoja14.P_SST" textlink="">
          <xdr:nvSpPr>
            <xdr:cNvPr id="71" name="TextBox 121">
              <a:hlinkClick xmlns:r="http://schemas.openxmlformats.org/officeDocument/2006/relationships" r:id="rId14"/>
              <a:extLst>
                <a:ext uri="{FF2B5EF4-FFF2-40B4-BE49-F238E27FC236}">
                  <a16:creationId xmlns:a16="http://schemas.microsoft.com/office/drawing/2014/main" id="{00000000-0008-0000-0000-000047000000}"/>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72" name="Straight Connector 72">
              <a:extLst>
                <a:ext uri="{FF2B5EF4-FFF2-40B4-BE49-F238E27FC236}">
                  <a16:creationId xmlns:a16="http://schemas.microsoft.com/office/drawing/2014/main" id="{00000000-0008-0000-0000-000048000000}"/>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73" name="Grupo 176">
          <a:hlinkClick xmlns:r="http://schemas.openxmlformats.org/officeDocument/2006/relationships" r:id="rId15"/>
          <a:extLst>
            <a:ext uri="{FF2B5EF4-FFF2-40B4-BE49-F238E27FC236}">
              <a16:creationId xmlns:a16="http://schemas.microsoft.com/office/drawing/2014/main" id="{00000000-0008-0000-0000-000049000000}"/>
            </a:ext>
          </a:extLst>
        </xdr:cNvPr>
        <xdr:cNvGrpSpPr>
          <a:grpSpLocks/>
        </xdr:cNvGrpSpPr>
      </xdr:nvGrpSpPr>
      <xdr:grpSpPr bwMode="auto">
        <a:xfrm>
          <a:off x="1737360" y="6168390"/>
          <a:ext cx="1889760" cy="1781175"/>
          <a:chOff x="1607901" y="6443503"/>
          <a:chExt cx="1833848" cy="1855276"/>
        </a:xfrm>
      </xdr:grpSpPr>
      <xdr:sp macro="" textlink="">
        <xdr:nvSpPr>
          <xdr:cNvPr id="74" name="Pentágono regular 177">
            <a:extLst>
              <a:ext uri="{FF2B5EF4-FFF2-40B4-BE49-F238E27FC236}">
                <a16:creationId xmlns:a16="http://schemas.microsoft.com/office/drawing/2014/main" id="{00000000-0008-0000-0000-00004A000000}"/>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75" name="Group 69">
            <a:extLst>
              <a:ext uri="{FF2B5EF4-FFF2-40B4-BE49-F238E27FC236}">
                <a16:creationId xmlns:a16="http://schemas.microsoft.com/office/drawing/2014/main" id="{00000000-0008-0000-0000-00004B000000}"/>
              </a:ext>
            </a:extLst>
          </xdr:cNvPr>
          <xdr:cNvGrpSpPr>
            <a:grpSpLocks/>
          </xdr:cNvGrpSpPr>
        </xdr:nvGrpSpPr>
        <xdr:grpSpPr bwMode="auto">
          <a:xfrm rot="3681421">
            <a:off x="2202751" y="6329238"/>
            <a:ext cx="592219" cy="1499617"/>
            <a:chOff x="3291180" y="1713341"/>
            <a:chExt cx="476284" cy="1499617"/>
          </a:xfrm>
        </xdr:grpSpPr>
        <xdr:sp macro="" textlink="">
          <xdr:nvSpPr>
            <xdr:cNvPr id="76" name="TextBox 70">
              <a:extLst>
                <a:ext uri="{FF2B5EF4-FFF2-40B4-BE49-F238E27FC236}">
                  <a16:creationId xmlns:a16="http://schemas.microsoft.com/office/drawing/2014/main" id="{00000000-0008-0000-0000-00004C000000}"/>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1]!Hoja2.PAAC" textlink="">
          <xdr:nvSpPr>
            <xdr:cNvPr id="77" name="TextBox 121">
              <a:hlinkClick xmlns:r="http://schemas.openxmlformats.org/officeDocument/2006/relationships" r:id="rId15"/>
              <a:extLst>
                <a:ext uri="{FF2B5EF4-FFF2-40B4-BE49-F238E27FC236}">
                  <a16:creationId xmlns:a16="http://schemas.microsoft.com/office/drawing/2014/main" id="{00000000-0008-0000-0000-00004D000000}"/>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78" name="Straight Connector 72">
              <a:extLst>
                <a:ext uri="{FF2B5EF4-FFF2-40B4-BE49-F238E27FC236}">
                  <a16:creationId xmlns:a16="http://schemas.microsoft.com/office/drawing/2014/main" id="{00000000-0008-0000-0000-00004E000000}"/>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79" name="Grupo 103">
          <a:hlinkClick xmlns:r="http://schemas.openxmlformats.org/officeDocument/2006/relationships" r:id="rId16"/>
          <a:extLst>
            <a:ext uri="{FF2B5EF4-FFF2-40B4-BE49-F238E27FC236}">
              <a16:creationId xmlns:a16="http://schemas.microsoft.com/office/drawing/2014/main" id="{00000000-0008-0000-0000-00004F000000}"/>
            </a:ext>
          </a:extLst>
        </xdr:cNvPr>
        <xdr:cNvGrpSpPr>
          <a:grpSpLocks/>
        </xdr:cNvGrpSpPr>
      </xdr:nvGrpSpPr>
      <xdr:grpSpPr bwMode="auto">
        <a:xfrm>
          <a:off x="4133850" y="596265"/>
          <a:ext cx="1918335" cy="1769745"/>
          <a:chOff x="3983124" y="1143000"/>
          <a:chExt cx="1855276" cy="1833846"/>
        </a:xfrm>
      </xdr:grpSpPr>
      <xdr:sp macro="[1]!Hoja2.PAAC" textlink="">
        <xdr:nvSpPr>
          <xdr:cNvPr id="80" name="Pentágono regular 104">
            <a:extLst>
              <a:ext uri="{FF2B5EF4-FFF2-40B4-BE49-F238E27FC236}">
                <a16:creationId xmlns:a16="http://schemas.microsoft.com/office/drawing/2014/main" id="{00000000-0008-0000-0000-000050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81" name="Group 69">
            <a:extLst>
              <a:ext uri="{FF2B5EF4-FFF2-40B4-BE49-F238E27FC236}">
                <a16:creationId xmlns:a16="http://schemas.microsoft.com/office/drawing/2014/main" id="{00000000-0008-0000-0000-000051000000}"/>
              </a:ext>
            </a:extLst>
          </xdr:cNvPr>
          <xdr:cNvGrpSpPr>
            <a:grpSpLocks/>
          </xdr:cNvGrpSpPr>
        </xdr:nvGrpSpPr>
        <xdr:grpSpPr bwMode="auto">
          <a:xfrm>
            <a:off x="4297094" y="1390048"/>
            <a:ext cx="1208308" cy="938984"/>
            <a:chOff x="3160155" y="1656620"/>
            <a:chExt cx="1208308" cy="938984"/>
          </a:xfrm>
        </xdr:grpSpPr>
        <xdr:sp macro="[1]!Hoja2.PAAC" textlink="">
          <xdr:nvSpPr>
            <xdr:cNvPr id="82" name="TextBox 70">
              <a:extLst>
                <a:ext uri="{FF2B5EF4-FFF2-40B4-BE49-F238E27FC236}">
                  <a16:creationId xmlns:a16="http://schemas.microsoft.com/office/drawing/2014/main" id="{00000000-0008-0000-0000-000052000000}"/>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1]!Hoja2.PAAC" textlink="">
          <xdr:nvSpPr>
            <xdr:cNvPr id="83" name="TextBox 121">
              <a:hlinkClick xmlns:r="http://schemas.openxmlformats.org/officeDocument/2006/relationships" r:id="rId17"/>
              <a:extLst>
                <a:ext uri="{FF2B5EF4-FFF2-40B4-BE49-F238E27FC236}">
                  <a16:creationId xmlns:a16="http://schemas.microsoft.com/office/drawing/2014/main" id="{00000000-0008-0000-0000-000053000000}"/>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1]!Hoja2.PAAC">
          <xdr:nvCxnSpPr>
            <xdr:cNvPr id="84" name="Straight Connector 72">
              <a:extLst>
                <a:ext uri="{FF2B5EF4-FFF2-40B4-BE49-F238E27FC236}">
                  <a16:creationId xmlns:a16="http://schemas.microsoft.com/office/drawing/2014/main" id="{00000000-0008-0000-0000-000054000000}"/>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592226</xdr:colOff>
      <xdr:row>15</xdr:row>
      <xdr:rowOff>53936</xdr:rowOff>
    </xdr:from>
    <xdr:to>
      <xdr:col>4</xdr:col>
      <xdr:colOff>140074</xdr:colOff>
      <xdr:row>25</xdr:row>
      <xdr:rowOff>4212</xdr:rowOff>
    </xdr:to>
    <xdr:sp macro="" textlink="">
      <xdr:nvSpPr>
        <xdr:cNvPr id="86" name="Pentágono regular 20">
          <a:extLst>
            <a:ext uri="{FF2B5EF4-FFF2-40B4-BE49-F238E27FC236}">
              <a16:creationId xmlns:a16="http://schemas.microsoft.com/office/drawing/2014/main" id="{E3D5F81B-AA3B-4FFE-B2F6-2025BB1A17D8}"/>
            </a:ext>
          </a:extLst>
        </xdr:cNvPr>
        <xdr:cNvSpPr/>
      </xdr:nvSpPr>
      <xdr:spPr>
        <a:xfrm rot="17270589">
          <a:off x="1343512" y="29221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87" name="Group 69">
          <a:extLst>
            <a:ext uri="{FF2B5EF4-FFF2-40B4-BE49-F238E27FC236}">
              <a16:creationId xmlns:a16="http://schemas.microsoft.com/office/drawing/2014/main" id="{F2CDF366-5277-444D-A53C-A435F32153FC}"/>
            </a:ext>
          </a:extLst>
        </xdr:cNvPr>
        <xdr:cNvGrpSpPr>
          <a:grpSpLocks/>
        </xdr:cNvGrpSpPr>
      </xdr:nvGrpSpPr>
      <xdr:grpSpPr bwMode="auto">
        <a:xfrm>
          <a:off x="1661160" y="2857500"/>
          <a:ext cx="1565910" cy="731520"/>
          <a:chOff x="3158608" y="1658473"/>
          <a:chExt cx="1206048" cy="762170"/>
        </a:xfrm>
      </xdr:grpSpPr>
      <xdr:sp macro="" textlink="">
        <xdr:nvSpPr>
          <xdr:cNvPr id="88" name="TextBox 70">
            <a:extLst>
              <a:ext uri="{FF2B5EF4-FFF2-40B4-BE49-F238E27FC236}">
                <a16:creationId xmlns:a16="http://schemas.microsoft.com/office/drawing/2014/main" id="{E6740997-2FC0-53A4-A99B-8CFCBED73B24}"/>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89" name="TextBox 121">
            <a:hlinkClick xmlns:r="http://schemas.openxmlformats.org/officeDocument/2006/relationships" r:id="rId1"/>
            <a:extLst>
              <a:ext uri="{FF2B5EF4-FFF2-40B4-BE49-F238E27FC236}">
                <a16:creationId xmlns:a16="http://schemas.microsoft.com/office/drawing/2014/main" id="{62057960-2BFF-1D8A-F21D-98E302955CF2}"/>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90" name="Straight Connector 72">
            <a:extLst>
              <a:ext uri="{FF2B5EF4-FFF2-40B4-BE49-F238E27FC236}">
                <a16:creationId xmlns:a16="http://schemas.microsoft.com/office/drawing/2014/main" id="{DF8853A0-1EE4-1845-4713-70BCCDDAAA68}"/>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91" name="Group 52">
          <a:extLst>
            <a:ext uri="{FF2B5EF4-FFF2-40B4-BE49-F238E27FC236}">
              <a16:creationId xmlns:a16="http://schemas.microsoft.com/office/drawing/2014/main" id="{246F2534-6F95-442B-8B75-FB2E72B70F97}"/>
            </a:ext>
          </a:extLst>
        </xdr:cNvPr>
        <xdr:cNvGrpSpPr>
          <a:grpSpLocks/>
        </xdr:cNvGrpSpPr>
      </xdr:nvGrpSpPr>
      <xdr:grpSpPr bwMode="auto">
        <a:xfrm>
          <a:off x="3255642" y="2173606"/>
          <a:ext cx="533400" cy="423352"/>
          <a:chOff x="3742604" y="1391773"/>
          <a:chExt cx="533357" cy="441374"/>
        </a:xfrm>
      </xdr:grpSpPr>
      <xdr:sp macro="" textlink="">
        <xdr:nvSpPr>
          <xdr:cNvPr id="92" name="TextBox 48">
            <a:extLst>
              <a:ext uri="{FF2B5EF4-FFF2-40B4-BE49-F238E27FC236}">
                <a16:creationId xmlns:a16="http://schemas.microsoft.com/office/drawing/2014/main" id="{EC5487C3-ED35-1A8A-3F95-0DAE6AA72CC9}"/>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3" name="Straight Connector 51">
            <a:extLst>
              <a:ext uri="{FF2B5EF4-FFF2-40B4-BE49-F238E27FC236}">
                <a16:creationId xmlns:a16="http://schemas.microsoft.com/office/drawing/2014/main" id="{E7124150-D5C5-201E-BE4F-754DBC92F32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94" name="Group 65">
          <a:extLst>
            <a:ext uri="{FF2B5EF4-FFF2-40B4-BE49-F238E27FC236}">
              <a16:creationId xmlns:a16="http://schemas.microsoft.com/office/drawing/2014/main" id="{190F49D0-550D-48A4-B380-7478678F6D15}"/>
            </a:ext>
          </a:extLst>
        </xdr:cNvPr>
        <xdr:cNvGrpSpPr>
          <a:grpSpLocks/>
        </xdr:cNvGrpSpPr>
      </xdr:nvGrpSpPr>
      <xdr:grpSpPr bwMode="auto">
        <a:xfrm>
          <a:off x="8124825" y="3676650"/>
          <a:ext cx="925830" cy="441960"/>
          <a:chOff x="3304471" y="1382248"/>
          <a:chExt cx="895277" cy="461665"/>
        </a:xfrm>
      </xdr:grpSpPr>
      <xdr:sp macro="" textlink="">
        <xdr:nvSpPr>
          <xdr:cNvPr id="95" name="TextBox 66">
            <a:extLst>
              <a:ext uri="{FF2B5EF4-FFF2-40B4-BE49-F238E27FC236}">
                <a16:creationId xmlns:a16="http://schemas.microsoft.com/office/drawing/2014/main" id="{24335C37-E6C8-BC33-352C-302B18C8ED3A}"/>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96" name="Straight Connector 68">
            <a:extLst>
              <a:ext uri="{FF2B5EF4-FFF2-40B4-BE49-F238E27FC236}">
                <a16:creationId xmlns:a16="http://schemas.microsoft.com/office/drawing/2014/main" id="{72AB7A14-717C-DE11-B89F-E889C6680E8F}"/>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371475</xdr:colOff>
      <xdr:row>18</xdr:row>
      <xdr:rowOff>140970</xdr:rowOff>
    </xdr:from>
    <xdr:to>
      <xdr:col>10</xdr:col>
      <xdr:colOff>419100</xdr:colOff>
      <xdr:row>37</xdr:row>
      <xdr:rowOff>74295</xdr:rowOff>
    </xdr:to>
    <xdr:sp macro="" textlink="">
      <xdr:nvSpPr>
        <xdr:cNvPr id="97" name="TextBox 121">
          <a:extLst>
            <a:ext uri="{FF2B5EF4-FFF2-40B4-BE49-F238E27FC236}">
              <a16:creationId xmlns:a16="http://schemas.microsoft.com/office/drawing/2014/main" id="{C595FAD9-3ADB-46AB-B852-04B71874DD39}"/>
            </a:ext>
          </a:extLst>
        </xdr:cNvPr>
        <xdr:cNvSpPr txBox="1"/>
      </xdr:nvSpPr>
      <xdr:spPr bwMode="auto">
        <a:xfrm>
          <a:off x="3541395" y="3432810"/>
          <a:ext cx="4802505" cy="340804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rgbClr val="5C6670"/>
              </a:solidFill>
              <a:latin typeface="Arial" pitchFamily="34" charset="0"/>
              <a:cs typeface="Arial" pitchFamily="34" charset="0"/>
            </a:rPr>
            <a:t>Plan integrado de Acción</a:t>
          </a:r>
          <a:r>
            <a:rPr lang="en-US" sz="5200" b="1" kern="0" baseline="0">
              <a:solidFill>
                <a:srgbClr val="5C6670"/>
              </a:solidFill>
              <a:latin typeface="Arial" pitchFamily="34" charset="0"/>
              <a:cs typeface="Arial" pitchFamily="34" charset="0"/>
            </a:rPr>
            <a:t> Anual</a:t>
          </a:r>
          <a:endParaRPr lang="en-US" sz="5200" b="1" kern="0">
            <a:solidFill>
              <a:srgbClr val="5C6670"/>
            </a:solidFill>
            <a:latin typeface="Arial" pitchFamily="34" charset="0"/>
            <a:cs typeface="Arial" pitchFamily="34" charset="0"/>
          </a:endParaRPr>
        </a:p>
      </xdr:txBody>
    </xdr:sp>
    <xdr:clientData/>
  </xdr:twoCellAnchor>
  <xdr:twoCellAnchor>
    <xdr:from>
      <xdr:col>1</xdr:col>
      <xdr:colOff>344869</xdr:colOff>
      <xdr:row>24</xdr:row>
      <xdr:rowOff>119668</xdr:rowOff>
    </xdr:from>
    <xdr:to>
      <xdr:col>3</xdr:col>
      <xdr:colOff>654717</xdr:colOff>
      <xdr:row>34</xdr:row>
      <xdr:rowOff>69944</xdr:rowOff>
    </xdr:to>
    <xdr:sp macro="" textlink="">
      <xdr:nvSpPr>
        <xdr:cNvPr id="98" name="Pentágono regular 19">
          <a:extLst>
            <a:ext uri="{FF2B5EF4-FFF2-40B4-BE49-F238E27FC236}">
              <a16:creationId xmlns:a16="http://schemas.microsoft.com/office/drawing/2014/main" id="{91AE6A5F-E1BD-4309-B5D0-1553C8B00B9C}"/>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99" name="Group 69">
          <a:extLst>
            <a:ext uri="{FF2B5EF4-FFF2-40B4-BE49-F238E27FC236}">
              <a16:creationId xmlns:a16="http://schemas.microsoft.com/office/drawing/2014/main" id="{C244FB34-6A95-4264-BFB5-BF34464E4AA1}"/>
            </a:ext>
          </a:extLst>
        </xdr:cNvPr>
        <xdr:cNvGrpSpPr>
          <a:grpSpLocks/>
        </xdr:cNvGrpSpPr>
      </xdr:nvGrpSpPr>
      <xdr:grpSpPr bwMode="auto">
        <a:xfrm>
          <a:off x="1402080" y="4695825"/>
          <a:ext cx="1565910" cy="731520"/>
          <a:chOff x="3158608" y="1658473"/>
          <a:chExt cx="1206048" cy="762170"/>
        </a:xfrm>
      </xdr:grpSpPr>
      <xdr:sp macro="" textlink="">
        <xdr:nvSpPr>
          <xdr:cNvPr id="100" name="TextBox 70">
            <a:extLst>
              <a:ext uri="{FF2B5EF4-FFF2-40B4-BE49-F238E27FC236}">
                <a16:creationId xmlns:a16="http://schemas.microsoft.com/office/drawing/2014/main" id="{AF9A5DDB-188C-25E0-4C28-76E8FE2E8B85}"/>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01" name="TextBox 121">
            <a:hlinkClick xmlns:r="http://schemas.openxmlformats.org/officeDocument/2006/relationships" r:id="rId2"/>
            <a:extLst>
              <a:ext uri="{FF2B5EF4-FFF2-40B4-BE49-F238E27FC236}">
                <a16:creationId xmlns:a16="http://schemas.microsoft.com/office/drawing/2014/main" id="{78C98CA4-4DE2-5B1A-24C3-523817CAA5D9}"/>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02" name="Straight Connector 72">
            <a:extLst>
              <a:ext uri="{FF2B5EF4-FFF2-40B4-BE49-F238E27FC236}">
                <a16:creationId xmlns:a16="http://schemas.microsoft.com/office/drawing/2014/main" id="{CAED2DF8-4340-A837-F36F-542FD5A77E9D}"/>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03" name="Grupo 143">
          <a:extLst>
            <a:ext uri="{FF2B5EF4-FFF2-40B4-BE49-F238E27FC236}">
              <a16:creationId xmlns:a16="http://schemas.microsoft.com/office/drawing/2014/main" id="{48C8A12A-9A48-4439-8D1D-2F79AC8A59CD}"/>
            </a:ext>
          </a:extLst>
        </xdr:cNvPr>
        <xdr:cNvGrpSpPr>
          <a:grpSpLocks/>
        </xdr:cNvGrpSpPr>
      </xdr:nvGrpSpPr>
      <xdr:grpSpPr bwMode="auto">
        <a:xfrm>
          <a:off x="2425065" y="1346835"/>
          <a:ext cx="1918335" cy="1762125"/>
          <a:chOff x="2333942" y="1972539"/>
          <a:chExt cx="1855276" cy="1833848"/>
        </a:xfrm>
      </xdr:grpSpPr>
      <xdr:sp macro="" textlink="">
        <xdr:nvSpPr>
          <xdr:cNvPr id="104" name="Pentágono regular 22">
            <a:extLst>
              <a:ext uri="{FF2B5EF4-FFF2-40B4-BE49-F238E27FC236}">
                <a16:creationId xmlns:a16="http://schemas.microsoft.com/office/drawing/2014/main" id="{9CE741A4-BF40-073D-536D-F303B96FB24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05" name="Group 69">
            <a:extLst>
              <a:ext uri="{FF2B5EF4-FFF2-40B4-BE49-F238E27FC236}">
                <a16:creationId xmlns:a16="http://schemas.microsoft.com/office/drawing/2014/main" id="{8518A0BC-FB19-3E68-24C0-3645815BC917}"/>
              </a:ext>
            </a:extLst>
          </xdr:cNvPr>
          <xdr:cNvGrpSpPr>
            <a:grpSpLocks/>
          </xdr:cNvGrpSpPr>
        </xdr:nvGrpSpPr>
        <xdr:grpSpPr bwMode="auto">
          <a:xfrm>
            <a:off x="2543427" y="2190027"/>
            <a:ext cx="1499617" cy="762170"/>
            <a:chOff x="3158608" y="1658473"/>
            <a:chExt cx="1206048" cy="762170"/>
          </a:xfrm>
        </xdr:grpSpPr>
        <xdr:sp macro="" textlink="">
          <xdr:nvSpPr>
            <xdr:cNvPr id="106" name="TextBox 70">
              <a:extLst>
                <a:ext uri="{FF2B5EF4-FFF2-40B4-BE49-F238E27FC236}">
                  <a16:creationId xmlns:a16="http://schemas.microsoft.com/office/drawing/2014/main" id="{FEBBCAD2-D5A7-2537-0C7E-8D2C2D8CAE76}"/>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107" name="TextBox 121">
              <a:hlinkClick xmlns:r="http://schemas.openxmlformats.org/officeDocument/2006/relationships" r:id="rId3"/>
              <a:extLst>
                <a:ext uri="{FF2B5EF4-FFF2-40B4-BE49-F238E27FC236}">
                  <a16:creationId xmlns:a16="http://schemas.microsoft.com/office/drawing/2014/main" id="{0F1D9E7B-24EE-047F-2B49-C68A2D089D65}"/>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
          <xdr:nvCxnSpPr>
            <xdr:cNvPr id="108" name="Straight Connector 72">
              <a:extLst>
                <a:ext uri="{FF2B5EF4-FFF2-40B4-BE49-F238E27FC236}">
                  <a16:creationId xmlns:a16="http://schemas.microsoft.com/office/drawing/2014/main" id="{523B3E38-2DAD-BA79-AF97-C911FD750F97}"/>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109" name="Grupo 85">
          <a:hlinkClick xmlns:r="http://schemas.openxmlformats.org/officeDocument/2006/relationships" r:id="rId4"/>
          <a:extLst>
            <a:ext uri="{FF2B5EF4-FFF2-40B4-BE49-F238E27FC236}">
              <a16:creationId xmlns:a16="http://schemas.microsoft.com/office/drawing/2014/main" id="{DE34C536-A0E1-4693-94FF-0C0938A210F2}"/>
            </a:ext>
          </a:extLst>
        </xdr:cNvPr>
        <xdr:cNvGrpSpPr>
          <a:grpSpLocks/>
        </xdr:cNvGrpSpPr>
      </xdr:nvGrpSpPr>
      <xdr:grpSpPr bwMode="auto">
        <a:xfrm>
          <a:off x="6587490" y="7400925"/>
          <a:ext cx="1908810" cy="1752600"/>
          <a:chOff x="6360432" y="8272325"/>
          <a:chExt cx="1855276" cy="1833848"/>
        </a:xfrm>
      </xdr:grpSpPr>
      <xdr:sp macro="" textlink="">
        <xdr:nvSpPr>
          <xdr:cNvPr id="110" name="Pentágono regular 86">
            <a:extLst>
              <a:ext uri="{FF2B5EF4-FFF2-40B4-BE49-F238E27FC236}">
                <a16:creationId xmlns:a16="http://schemas.microsoft.com/office/drawing/2014/main" id="{7C3388AD-18F7-7117-4D2E-63780B163C8D}"/>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1" name="Grupo 87">
            <a:extLst>
              <a:ext uri="{FF2B5EF4-FFF2-40B4-BE49-F238E27FC236}">
                <a16:creationId xmlns:a16="http://schemas.microsoft.com/office/drawing/2014/main" id="{5461A1CA-F7CF-5DA4-6C50-666F8CDCB814}"/>
              </a:ext>
            </a:extLst>
          </xdr:cNvPr>
          <xdr:cNvGrpSpPr>
            <a:grpSpLocks/>
          </xdr:cNvGrpSpPr>
        </xdr:nvGrpSpPr>
        <xdr:grpSpPr bwMode="auto">
          <a:xfrm>
            <a:off x="6504313" y="8407904"/>
            <a:ext cx="1499617" cy="822921"/>
            <a:chOff x="6504313" y="8407904"/>
            <a:chExt cx="1499617" cy="822921"/>
          </a:xfrm>
        </xdr:grpSpPr>
        <xdr:sp macro="" textlink="">
          <xdr:nvSpPr>
            <xdr:cNvPr id="112" name="TextBox 70">
              <a:extLst>
                <a:ext uri="{FF2B5EF4-FFF2-40B4-BE49-F238E27FC236}">
                  <a16:creationId xmlns:a16="http://schemas.microsoft.com/office/drawing/2014/main" id="{AED6D239-526A-03F5-ED4E-9AA803C29ABC}"/>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113" name="TextBox 121">
              <a:hlinkClick xmlns:r="http://schemas.openxmlformats.org/officeDocument/2006/relationships" r:id="rId5"/>
              <a:extLst>
                <a:ext uri="{FF2B5EF4-FFF2-40B4-BE49-F238E27FC236}">
                  <a16:creationId xmlns:a16="http://schemas.microsoft.com/office/drawing/2014/main" id="{7B236092-8F62-76ED-6B4B-FF55C1742078}"/>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114" name="Straight Connector 72">
              <a:extLst>
                <a:ext uri="{FF2B5EF4-FFF2-40B4-BE49-F238E27FC236}">
                  <a16:creationId xmlns:a16="http://schemas.microsoft.com/office/drawing/2014/main" id="{D4C480E9-BA4D-2CCB-6AE3-817C70EDCA8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115" name="Grupo 91">
          <a:hlinkClick xmlns:r="http://schemas.openxmlformats.org/officeDocument/2006/relationships" r:id="rId4"/>
          <a:extLst>
            <a:ext uri="{FF2B5EF4-FFF2-40B4-BE49-F238E27FC236}">
              <a16:creationId xmlns:a16="http://schemas.microsoft.com/office/drawing/2014/main" id="{DD8E9242-1BC4-4431-98D2-693A8EA9D0AB}"/>
            </a:ext>
          </a:extLst>
        </xdr:cNvPr>
        <xdr:cNvGrpSpPr>
          <a:grpSpLocks/>
        </xdr:cNvGrpSpPr>
      </xdr:nvGrpSpPr>
      <xdr:grpSpPr bwMode="auto">
        <a:xfrm>
          <a:off x="4783455" y="7861935"/>
          <a:ext cx="1918335" cy="1752600"/>
          <a:chOff x="4624654" y="8760048"/>
          <a:chExt cx="1855276" cy="1833848"/>
        </a:xfrm>
      </xdr:grpSpPr>
      <xdr:sp macro="" textlink="">
        <xdr:nvSpPr>
          <xdr:cNvPr id="116" name="Pentágono regular 92">
            <a:extLst>
              <a:ext uri="{FF2B5EF4-FFF2-40B4-BE49-F238E27FC236}">
                <a16:creationId xmlns:a16="http://schemas.microsoft.com/office/drawing/2014/main" id="{A8826456-48B1-BD9D-7B65-62B532CBA1F4}"/>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7" name="Group 69">
            <a:extLst>
              <a:ext uri="{FF2B5EF4-FFF2-40B4-BE49-F238E27FC236}">
                <a16:creationId xmlns:a16="http://schemas.microsoft.com/office/drawing/2014/main" id="{A1D898DF-829F-C5D7-8A39-E916BACAFE3C}"/>
              </a:ext>
            </a:extLst>
          </xdr:cNvPr>
          <xdr:cNvGrpSpPr>
            <a:grpSpLocks/>
          </xdr:cNvGrpSpPr>
        </xdr:nvGrpSpPr>
        <xdr:grpSpPr bwMode="auto">
          <a:xfrm>
            <a:off x="4870244" y="8799097"/>
            <a:ext cx="1499617" cy="762170"/>
            <a:chOff x="3158608" y="1658473"/>
            <a:chExt cx="1206048" cy="762170"/>
          </a:xfrm>
        </xdr:grpSpPr>
        <xdr:sp macro="" textlink="">
          <xdr:nvSpPr>
            <xdr:cNvPr id="118" name="TextBox 70">
              <a:extLst>
                <a:ext uri="{FF2B5EF4-FFF2-40B4-BE49-F238E27FC236}">
                  <a16:creationId xmlns:a16="http://schemas.microsoft.com/office/drawing/2014/main" id="{2B8DA7AD-69CF-14C9-8358-54B46D617767}"/>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119" name="TextBox 121">
              <a:hlinkClick xmlns:r="http://schemas.openxmlformats.org/officeDocument/2006/relationships" r:id="rId6"/>
              <a:extLst>
                <a:ext uri="{FF2B5EF4-FFF2-40B4-BE49-F238E27FC236}">
                  <a16:creationId xmlns:a16="http://schemas.microsoft.com/office/drawing/2014/main" id="{77B2CB75-331F-5ED9-0629-1E159F7A1857}"/>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120" name="Straight Connector 72">
              <a:extLst>
                <a:ext uri="{FF2B5EF4-FFF2-40B4-BE49-F238E27FC236}">
                  <a16:creationId xmlns:a16="http://schemas.microsoft.com/office/drawing/2014/main" id="{34099C7D-1E6C-DCA1-1320-ADD64F971B12}"/>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121" name="Grupo 110">
          <a:hlinkClick xmlns:r="http://schemas.openxmlformats.org/officeDocument/2006/relationships" r:id="rId4"/>
          <a:extLst>
            <a:ext uri="{FF2B5EF4-FFF2-40B4-BE49-F238E27FC236}">
              <a16:creationId xmlns:a16="http://schemas.microsoft.com/office/drawing/2014/main" id="{36DFE36C-7E36-431D-A8CE-6C8D097F609C}"/>
            </a:ext>
          </a:extLst>
        </xdr:cNvPr>
        <xdr:cNvGrpSpPr>
          <a:grpSpLocks/>
        </xdr:cNvGrpSpPr>
      </xdr:nvGrpSpPr>
      <xdr:grpSpPr bwMode="auto">
        <a:xfrm>
          <a:off x="8812530" y="4676775"/>
          <a:ext cx="1899285" cy="1781175"/>
          <a:chOff x="8489891" y="5449376"/>
          <a:chExt cx="1833848" cy="1855276"/>
        </a:xfrm>
      </xdr:grpSpPr>
      <xdr:sp macro="" textlink="">
        <xdr:nvSpPr>
          <xdr:cNvPr id="122" name="Pentágono regular 111">
            <a:extLst>
              <a:ext uri="{FF2B5EF4-FFF2-40B4-BE49-F238E27FC236}">
                <a16:creationId xmlns:a16="http://schemas.microsoft.com/office/drawing/2014/main" id="{268FC235-7A9F-3936-0480-06F911B150B7}"/>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3" name="Group 69">
            <a:extLst>
              <a:ext uri="{FF2B5EF4-FFF2-40B4-BE49-F238E27FC236}">
                <a16:creationId xmlns:a16="http://schemas.microsoft.com/office/drawing/2014/main" id="{D3AB959B-4983-C481-E713-1B9005669E93}"/>
              </a:ext>
            </a:extLst>
          </xdr:cNvPr>
          <xdr:cNvGrpSpPr>
            <a:grpSpLocks/>
          </xdr:cNvGrpSpPr>
        </xdr:nvGrpSpPr>
        <xdr:grpSpPr bwMode="auto">
          <a:xfrm rot="5400000">
            <a:off x="9117448" y="5506160"/>
            <a:ext cx="445708" cy="655624"/>
            <a:chOff x="3115061" y="2102481"/>
            <a:chExt cx="358455" cy="655624"/>
          </a:xfrm>
        </xdr:grpSpPr>
        <xdr:sp macro="" textlink="">
          <xdr:nvSpPr>
            <xdr:cNvPr id="124" name="TextBox 70">
              <a:extLst>
                <a:ext uri="{FF2B5EF4-FFF2-40B4-BE49-F238E27FC236}">
                  <a16:creationId xmlns:a16="http://schemas.microsoft.com/office/drawing/2014/main" id="{22F74C7B-C2ED-97FA-DC83-346D0B0EFF08}"/>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 textlink="">
          <xdr:nvSpPr>
            <xdr:cNvPr id="125" name="TextBox 121">
              <a:hlinkClick xmlns:r="http://schemas.openxmlformats.org/officeDocument/2006/relationships" r:id="rId7"/>
              <a:extLst>
                <a:ext uri="{FF2B5EF4-FFF2-40B4-BE49-F238E27FC236}">
                  <a16:creationId xmlns:a16="http://schemas.microsoft.com/office/drawing/2014/main" id="{98B91D71-8B71-F571-53B5-F490582C4F95}"/>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
          <xdr:nvCxnSpPr>
            <xdr:cNvPr id="126" name="Straight Connector 72">
              <a:extLst>
                <a:ext uri="{FF2B5EF4-FFF2-40B4-BE49-F238E27FC236}">
                  <a16:creationId xmlns:a16="http://schemas.microsoft.com/office/drawing/2014/main" id="{3BFF268F-F7AA-69F1-C7B0-0CBE07130839}"/>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127" name="Grupo 117">
          <a:hlinkClick xmlns:r="http://schemas.openxmlformats.org/officeDocument/2006/relationships" r:id="rId4"/>
          <a:extLst>
            <a:ext uri="{FF2B5EF4-FFF2-40B4-BE49-F238E27FC236}">
              <a16:creationId xmlns:a16="http://schemas.microsoft.com/office/drawing/2014/main" id="{D380803B-607E-4198-8139-A53E6C518F2A}"/>
            </a:ext>
          </a:extLst>
        </xdr:cNvPr>
        <xdr:cNvGrpSpPr>
          <a:grpSpLocks/>
        </xdr:cNvGrpSpPr>
      </xdr:nvGrpSpPr>
      <xdr:grpSpPr bwMode="auto">
        <a:xfrm>
          <a:off x="8658225" y="2954655"/>
          <a:ext cx="1929765" cy="1788795"/>
          <a:chOff x="8432967" y="3675101"/>
          <a:chExt cx="1833848" cy="1855276"/>
        </a:xfrm>
      </xdr:grpSpPr>
      <xdr:sp macro="" textlink="">
        <xdr:nvSpPr>
          <xdr:cNvPr id="128" name="Pentágono regular 118">
            <a:extLst>
              <a:ext uri="{FF2B5EF4-FFF2-40B4-BE49-F238E27FC236}">
                <a16:creationId xmlns:a16="http://schemas.microsoft.com/office/drawing/2014/main" id="{48DE83A1-126A-74C9-862A-4091420DCAB4}"/>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9" name="Group 69">
            <a:extLst>
              <a:ext uri="{FF2B5EF4-FFF2-40B4-BE49-F238E27FC236}">
                <a16:creationId xmlns:a16="http://schemas.microsoft.com/office/drawing/2014/main" id="{46A934E5-07FC-3026-F27C-B30510EBB615}"/>
              </a:ext>
            </a:extLst>
          </xdr:cNvPr>
          <xdr:cNvGrpSpPr>
            <a:grpSpLocks/>
          </xdr:cNvGrpSpPr>
        </xdr:nvGrpSpPr>
        <xdr:grpSpPr bwMode="auto">
          <a:xfrm rot="4762351">
            <a:off x="9088951" y="3798519"/>
            <a:ext cx="445708" cy="655624"/>
            <a:chOff x="3164925" y="2048826"/>
            <a:chExt cx="358455" cy="655624"/>
          </a:xfrm>
        </xdr:grpSpPr>
        <xdr:sp macro="" textlink="">
          <xdr:nvSpPr>
            <xdr:cNvPr id="130" name="TextBox 70">
              <a:extLst>
                <a:ext uri="{FF2B5EF4-FFF2-40B4-BE49-F238E27FC236}">
                  <a16:creationId xmlns:a16="http://schemas.microsoft.com/office/drawing/2014/main" id="{E3D99C8D-9EDF-0319-5452-872B5C7A6B6E}"/>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31" name="TextBox 121">
              <a:hlinkClick xmlns:r="http://schemas.openxmlformats.org/officeDocument/2006/relationships" r:id="rId8"/>
              <a:extLst>
                <a:ext uri="{FF2B5EF4-FFF2-40B4-BE49-F238E27FC236}">
                  <a16:creationId xmlns:a16="http://schemas.microsoft.com/office/drawing/2014/main" id="{690D5CAD-051F-0A69-8161-4423545E50F6}"/>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32" name="Straight Connector 72">
              <a:extLst>
                <a:ext uri="{FF2B5EF4-FFF2-40B4-BE49-F238E27FC236}">
                  <a16:creationId xmlns:a16="http://schemas.microsoft.com/office/drawing/2014/main" id="{E6C2EA10-4A25-3C18-75BB-A69EE19C3593}"/>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133" name="Grupo 145">
          <a:hlinkClick xmlns:r="http://schemas.openxmlformats.org/officeDocument/2006/relationships" r:id="rId9"/>
          <a:extLst>
            <a:ext uri="{FF2B5EF4-FFF2-40B4-BE49-F238E27FC236}">
              <a16:creationId xmlns:a16="http://schemas.microsoft.com/office/drawing/2014/main" id="{48A21D49-E96E-4419-AF26-A5016E100FC2}"/>
            </a:ext>
          </a:extLst>
        </xdr:cNvPr>
        <xdr:cNvGrpSpPr>
          <a:grpSpLocks/>
        </xdr:cNvGrpSpPr>
      </xdr:nvGrpSpPr>
      <xdr:grpSpPr bwMode="auto">
        <a:xfrm>
          <a:off x="6080760" y="643890"/>
          <a:ext cx="1939290" cy="1762125"/>
          <a:chOff x="5877243" y="1183581"/>
          <a:chExt cx="1855276" cy="1833848"/>
        </a:xfrm>
      </xdr:grpSpPr>
      <xdr:sp macro="" textlink="">
        <xdr:nvSpPr>
          <xdr:cNvPr id="134" name="Pentágono regular 146">
            <a:extLst>
              <a:ext uri="{FF2B5EF4-FFF2-40B4-BE49-F238E27FC236}">
                <a16:creationId xmlns:a16="http://schemas.microsoft.com/office/drawing/2014/main" id="{984CCECF-81C8-5DCB-ABED-05E36B5C643C}"/>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135" name="Group 69">
            <a:extLst>
              <a:ext uri="{FF2B5EF4-FFF2-40B4-BE49-F238E27FC236}">
                <a16:creationId xmlns:a16="http://schemas.microsoft.com/office/drawing/2014/main" id="{4E5BE7B5-C099-1E7F-4114-1F465DA2C9EF}"/>
              </a:ext>
            </a:extLst>
          </xdr:cNvPr>
          <xdr:cNvGrpSpPr>
            <a:grpSpLocks/>
          </xdr:cNvGrpSpPr>
        </xdr:nvGrpSpPr>
        <xdr:grpSpPr bwMode="auto">
          <a:xfrm>
            <a:off x="6546673" y="1364116"/>
            <a:ext cx="535543" cy="445125"/>
            <a:chOff x="3591531" y="1643401"/>
            <a:chExt cx="535543" cy="445125"/>
          </a:xfrm>
        </xdr:grpSpPr>
        <xdr:sp macro="" textlink="">
          <xdr:nvSpPr>
            <xdr:cNvPr id="136" name="TextBox 70">
              <a:extLst>
                <a:ext uri="{FF2B5EF4-FFF2-40B4-BE49-F238E27FC236}">
                  <a16:creationId xmlns:a16="http://schemas.microsoft.com/office/drawing/2014/main" id="{97101A6C-151E-7AA6-7496-D1F4A64AA836}"/>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37" name="TextBox 121">
              <a:hlinkClick xmlns:r="http://schemas.openxmlformats.org/officeDocument/2006/relationships" r:id="rId10"/>
              <a:extLst>
                <a:ext uri="{FF2B5EF4-FFF2-40B4-BE49-F238E27FC236}">
                  <a16:creationId xmlns:a16="http://schemas.microsoft.com/office/drawing/2014/main" id="{1DA0B039-5AAC-B51F-9024-1C2898EDA97E}"/>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138" name="Straight Connector 72">
              <a:extLst>
                <a:ext uri="{FF2B5EF4-FFF2-40B4-BE49-F238E27FC236}">
                  <a16:creationId xmlns:a16="http://schemas.microsoft.com/office/drawing/2014/main" id="{68B38050-1258-5433-EEA3-89A7517FAD3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139" name="Grupo 151">
          <a:hlinkClick xmlns:r="http://schemas.openxmlformats.org/officeDocument/2006/relationships" r:id="rId11"/>
          <a:extLst>
            <a:ext uri="{FF2B5EF4-FFF2-40B4-BE49-F238E27FC236}">
              <a16:creationId xmlns:a16="http://schemas.microsoft.com/office/drawing/2014/main" id="{7BBC1740-5B74-40FA-AAA8-BBC37B8B894F}"/>
            </a:ext>
          </a:extLst>
        </xdr:cNvPr>
        <xdr:cNvGrpSpPr>
          <a:grpSpLocks/>
        </xdr:cNvGrpSpPr>
      </xdr:nvGrpSpPr>
      <xdr:grpSpPr bwMode="auto">
        <a:xfrm>
          <a:off x="7694295" y="1491615"/>
          <a:ext cx="1939290" cy="1760220"/>
          <a:chOff x="7458390" y="2134958"/>
          <a:chExt cx="1855276" cy="1833848"/>
        </a:xfrm>
      </xdr:grpSpPr>
      <xdr:sp macro="" textlink="">
        <xdr:nvSpPr>
          <xdr:cNvPr id="140" name="Pentágono regular 152">
            <a:extLst>
              <a:ext uri="{FF2B5EF4-FFF2-40B4-BE49-F238E27FC236}">
                <a16:creationId xmlns:a16="http://schemas.microsoft.com/office/drawing/2014/main" id="{36CFC7A0-8C4A-66D8-F56C-0B6AEAA3DF09}"/>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1" name="Group 69">
            <a:extLst>
              <a:ext uri="{FF2B5EF4-FFF2-40B4-BE49-F238E27FC236}">
                <a16:creationId xmlns:a16="http://schemas.microsoft.com/office/drawing/2014/main" id="{B08D2178-9DA6-5AE9-192A-16F7998223CE}"/>
              </a:ext>
            </a:extLst>
          </xdr:cNvPr>
          <xdr:cNvGrpSpPr>
            <a:grpSpLocks/>
          </xdr:cNvGrpSpPr>
        </xdr:nvGrpSpPr>
        <xdr:grpSpPr bwMode="auto">
          <a:xfrm rot="2532194">
            <a:off x="7630964" y="2431810"/>
            <a:ext cx="1513684" cy="1153091"/>
            <a:chOff x="3137575" y="1765546"/>
            <a:chExt cx="1217361" cy="1153091"/>
          </a:xfrm>
        </xdr:grpSpPr>
        <xdr:sp macro="" textlink="">
          <xdr:nvSpPr>
            <xdr:cNvPr id="142" name="TextBox 70">
              <a:extLst>
                <a:ext uri="{FF2B5EF4-FFF2-40B4-BE49-F238E27FC236}">
                  <a16:creationId xmlns:a16="http://schemas.microsoft.com/office/drawing/2014/main" id="{3E9CCD71-F523-6B9F-10A1-F794C6D170CB}"/>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43" name="TextBox 121">
              <a:hlinkClick xmlns:r="http://schemas.openxmlformats.org/officeDocument/2006/relationships" r:id="rId12"/>
              <a:extLst>
                <a:ext uri="{FF2B5EF4-FFF2-40B4-BE49-F238E27FC236}">
                  <a16:creationId xmlns:a16="http://schemas.microsoft.com/office/drawing/2014/main" id="{A8ED6109-FF7F-8858-72C3-F2B95C9EB73C}"/>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44" name="Straight Connector 72">
              <a:extLst>
                <a:ext uri="{FF2B5EF4-FFF2-40B4-BE49-F238E27FC236}">
                  <a16:creationId xmlns:a16="http://schemas.microsoft.com/office/drawing/2014/main" id="{7B858AEA-5D82-ADBE-63F5-16F0A37B983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145" name="Grupo 164">
          <a:hlinkClick xmlns:r="http://schemas.openxmlformats.org/officeDocument/2006/relationships" r:id="rId4"/>
          <a:extLst>
            <a:ext uri="{FF2B5EF4-FFF2-40B4-BE49-F238E27FC236}">
              <a16:creationId xmlns:a16="http://schemas.microsoft.com/office/drawing/2014/main" id="{505ED212-B2E2-4402-9BD7-2BB045F83A53}"/>
            </a:ext>
          </a:extLst>
        </xdr:cNvPr>
        <xdr:cNvGrpSpPr>
          <a:grpSpLocks/>
        </xdr:cNvGrpSpPr>
      </xdr:nvGrpSpPr>
      <xdr:grpSpPr bwMode="auto">
        <a:xfrm>
          <a:off x="8039100" y="6158865"/>
          <a:ext cx="1899285" cy="1781175"/>
          <a:chOff x="7735216" y="6954800"/>
          <a:chExt cx="1843445" cy="1855276"/>
        </a:xfrm>
      </xdr:grpSpPr>
      <xdr:sp macro="" textlink="">
        <xdr:nvSpPr>
          <xdr:cNvPr id="146" name="Pentágono regular 165">
            <a:extLst>
              <a:ext uri="{FF2B5EF4-FFF2-40B4-BE49-F238E27FC236}">
                <a16:creationId xmlns:a16="http://schemas.microsoft.com/office/drawing/2014/main" id="{026D5429-1AAF-CED9-E0D4-E62CEA8EC4F6}"/>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7" name="Group 69">
            <a:extLst>
              <a:ext uri="{FF2B5EF4-FFF2-40B4-BE49-F238E27FC236}">
                <a16:creationId xmlns:a16="http://schemas.microsoft.com/office/drawing/2014/main" id="{92BC3FE2-2ADB-C6DF-FE44-6F709B206725}"/>
              </a:ext>
            </a:extLst>
          </xdr:cNvPr>
          <xdr:cNvGrpSpPr>
            <a:grpSpLocks/>
          </xdr:cNvGrpSpPr>
        </xdr:nvGrpSpPr>
        <xdr:grpSpPr bwMode="auto">
          <a:xfrm rot="-3105619">
            <a:off x="8072255" y="7170196"/>
            <a:ext cx="1087452" cy="1761529"/>
            <a:chOff x="3258444" y="1656423"/>
            <a:chExt cx="874569" cy="1761529"/>
          </a:xfrm>
        </xdr:grpSpPr>
        <xdr:sp macro="" textlink="">
          <xdr:nvSpPr>
            <xdr:cNvPr id="148" name="TextBox 70">
              <a:extLst>
                <a:ext uri="{FF2B5EF4-FFF2-40B4-BE49-F238E27FC236}">
                  <a16:creationId xmlns:a16="http://schemas.microsoft.com/office/drawing/2014/main" id="{BEA394E4-2D39-794B-9E26-607ACF160DEC}"/>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49" name="TextBox 121">
              <a:hlinkClick xmlns:r="http://schemas.openxmlformats.org/officeDocument/2006/relationships" r:id="rId13"/>
              <a:extLst>
                <a:ext uri="{FF2B5EF4-FFF2-40B4-BE49-F238E27FC236}">
                  <a16:creationId xmlns:a16="http://schemas.microsoft.com/office/drawing/2014/main" id="{05BDB1C8-A023-17A3-57DE-AC54E73D0412}"/>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50" name="Straight Connector 72">
              <a:extLst>
                <a:ext uri="{FF2B5EF4-FFF2-40B4-BE49-F238E27FC236}">
                  <a16:creationId xmlns:a16="http://schemas.microsoft.com/office/drawing/2014/main" id="{2BBA0122-AADE-DB19-6111-6BC5EDB6C99E}"/>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151" name="Grupo 170">
          <a:hlinkClick xmlns:r="http://schemas.openxmlformats.org/officeDocument/2006/relationships" r:id="rId4"/>
          <a:extLst>
            <a:ext uri="{FF2B5EF4-FFF2-40B4-BE49-F238E27FC236}">
              <a16:creationId xmlns:a16="http://schemas.microsoft.com/office/drawing/2014/main" id="{219780DA-CF86-47F9-888A-1AF8EC79A7CA}"/>
            </a:ext>
          </a:extLst>
        </xdr:cNvPr>
        <xdr:cNvGrpSpPr>
          <a:grpSpLocks/>
        </xdr:cNvGrpSpPr>
      </xdr:nvGrpSpPr>
      <xdr:grpSpPr bwMode="auto">
        <a:xfrm>
          <a:off x="3015615" y="7439025"/>
          <a:ext cx="1853565" cy="1752600"/>
          <a:chOff x="2857500" y="8273143"/>
          <a:chExt cx="1855276" cy="1833848"/>
        </a:xfrm>
      </xdr:grpSpPr>
      <xdr:sp macro="" textlink="">
        <xdr:nvSpPr>
          <xdr:cNvPr id="152" name="Pentágono regular 171">
            <a:extLst>
              <a:ext uri="{FF2B5EF4-FFF2-40B4-BE49-F238E27FC236}">
                <a16:creationId xmlns:a16="http://schemas.microsoft.com/office/drawing/2014/main" id="{640744D0-DF91-6A8A-3EE4-DBB9B4B1A333}"/>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3" name="Group 69">
            <a:extLst>
              <a:ext uri="{FF2B5EF4-FFF2-40B4-BE49-F238E27FC236}">
                <a16:creationId xmlns:a16="http://schemas.microsoft.com/office/drawing/2014/main" id="{1CDD75B8-B4AB-27AE-6E16-E4F34F425C0B}"/>
              </a:ext>
            </a:extLst>
          </xdr:cNvPr>
          <xdr:cNvGrpSpPr>
            <a:grpSpLocks/>
          </xdr:cNvGrpSpPr>
        </xdr:nvGrpSpPr>
        <xdr:grpSpPr bwMode="auto">
          <a:xfrm rot="1957005">
            <a:off x="3186946" y="8400408"/>
            <a:ext cx="1499617" cy="764928"/>
            <a:chOff x="3069790" y="1710265"/>
            <a:chExt cx="1206048" cy="764928"/>
          </a:xfrm>
        </xdr:grpSpPr>
        <xdr:sp macro="" textlink="">
          <xdr:nvSpPr>
            <xdr:cNvPr id="154" name="TextBox 70">
              <a:extLst>
                <a:ext uri="{FF2B5EF4-FFF2-40B4-BE49-F238E27FC236}">
                  <a16:creationId xmlns:a16="http://schemas.microsoft.com/office/drawing/2014/main" id="{6434F273-6BD9-DDAB-9121-72C1FC6046FA}"/>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55" name="TextBox 121">
              <a:hlinkClick xmlns:r="http://schemas.openxmlformats.org/officeDocument/2006/relationships" r:id="rId14"/>
              <a:extLst>
                <a:ext uri="{FF2B5EF4-FFF2-40B4-BE49-F238E27FC236}">
                  <a16:creationId xmlns:a16="http://schemas.microsoft.com/office/drawing/2014/main" id="{A8DE478D-2A9C-7D49-156B-210E223060E2}"/>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56" name="Straight Connector 72">
              <a:extLst>
                <a:ext uri="{FF2B5EF4-FFF2-40B4-BE49-F238E27FC236}">
                  <a16:creationId xmlns:a16="http://schemas.microsoft.com/office/drawing/2014/main" id="{0D14B536-1955-B03D-0A73-294B6D17DFDC}"/>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157" name="Grupo 176">
          <a:hlinkClick xmlns:r="http://schemas.openxmlformats.org/officeDocument/2006/relationships" r:id="rId15"/>
          <a:extLst>
            <a:ext uri="{FF2B5EF4-FFF2-40B4-BE49-F238E27FC236}">
              <a16:creationId xmlns:a16="http://schemas.microsoft.com/office/drawing/2014/main" id="{A298D3A3-C522-4AEB-A424-0CB781AA95F4}"/>
            </a:ext>
          </a:extLst>
        </xdr:cNvPr>
        <xdr:cNvGrpSpPr>
          <a:grpSpLocks/>
        </xdr:cNvGrpSpPr>
      </xdr:nvGrpSpPr>
      <xdr:grpSpPr bwMode="auto">
        <a:xfrm>
          <a:off x="1737360" y="6168390"/>
          <a:ext cx="1889760" cy="1781175"/>
          <a:chOff x="1607901" y="6443503"/>
          <a:chExt cx="1833848" cy="1855276"/>
        </a:xfrm>
      </xdr:grpSpPr>
      <xdr:sp macro="" textlink="">
        <xdr:nvSpPr>
          <xdr:cNvPr id="158" name="Pentágono regular 177">
            <a:extLst>
              <a:ext uri="{FF2B5EF4-FFF2-40B4-BE49-F238E27FC236}">
                <a16:creationId xmlns:a16="http://schemas.microsoft.com/office/drawing/2014/main" id="{845647C5-9BDE-E7CE-C07E-7AEE77C11AD3}"/>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9" name="Group 69">
            <a:extLst>
              <a:ext uri="{FF2B5EF4-FFF2-40B4-BE49-F238E27FC236}">
                <a16:creationId xmlns:a16="http://schemas.microsoft.com/office/drawing/2014/main" id="{EE13DF2C-847F-C5DF-FB7F-C51CBC4415EA}"/>
              </a:ext>
            </a:extLst>
          </xdr:cNvPr>
          <xdr:cNvGrpSpPr>
            <a:grpSpLocks/>
          </xdr:cNvGrpSpPr>
        </xdr:nvGrpSpPr>
        <xdr:grpSpPr bwMode="auto">
          <a:xfrm rot="3681421">
            <a:off x="2202751" y="6329238"/>
            <a:ext cx="592219" cy="1499617"/>
            <a:chOff x="3291180" y="1713341"/>
            <a:chExt cx="476284" cy="1499617"/>
          </a:xfrm>
        </xdr:grpSpPr>
        <xdr:sp macro="" textlink="">
          <xdr:nvSpPr>
            <xdr:cNvPr id="160" name="TextBox 70">
              <a:extLst>
                <a:ext uri="{FF2B5EF4-FFF2-40B4-BE49-F238E27FC236}">
                  <a16:creationId xmlns:a16="http://schemas.microsoft.com/office/drawing/2014/main" id="{3B3F0891-BEF3-9D9E-3ADB-76B7341583C7}"/>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61" name="TextBox 121">
              <a:hlinkClick xmlns:r="http://schemas.openxmlformats.org/officeDocument/2006/relationships" r:id="rId15"/>
              <a:extLst>
                <a:ext uri="{FF2B5EF4-FFF2-40B4-BE49-F238E27FC236}">
                  <a16:creationId xmlns:a16="http://schemas.microsoft.com/office/drawing/2014/main" id="{EFB6952A-B787-0940-CF17-589FCCF73ABC}"/>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Programa</a:t>
              </a:r>
              <a:r>
                <a:rPr lang="en-US" sz="1300" b="1" kern="0" baseline="0">
                  <a:solidFill>
                    <a:schemeClr val="bg1"/>
                  </a:solidFill>
                  <a:latin typeface="Arial" pitchFamily="34" charset="0"/>
                  <a:cs typeface="Arial" pitchFamily="34" charset="0"/>
                </a:rPr>
                <a:t> de Transparencia y Ética Pública</a:t>
              </a:r>
              <a:endParaRPr lang="en-US" sz="1300" b="1" kern="0">
                <a:solidFill>
                  <a:schemeClr val="bg1"/>
                </a:solidFill>
                <a:latin typeface="Arial" pitchFamily="34" charset="0"/>
                <a:cs typeface="Arial" pitchFamily="34" charset="0"/>
              </a:endParaRPr>
            </a:p>
          </xdr:txBody>
        </xdr:sp>
        <xdr:cxnSp macro="">
          <xdr:nvCxnSpPr>
            <xdr:cNvPr id="162" name="Straight Connector 72">
              <a:extLst>
                <a:ext uri="{FF2B5EF4-FFF2-40B4-BE49-F238E27FC236}">
                  <a16:creationId xmlns:a16="http://schemas.microsoft.com/office/drawing/2014/main" id="{338AE8EB-C413-A677-4B34-62F7D2A82CA3}"/>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163" name="Grupo 103">
          <a:hlinkClick xmlns:r="http://schemas.openxmlformats.org/officeDocument/2006/relationships" r:id="rId16"/>
          <a:extLst>
            <a:ext uri="{FF2B5EF4-FFF2-40B4-BE49-F238E27FC236}">
              <a16:creationId xmlns:a16="http://schemas.microsoft.com/office/drawing/2014/main" id="{1EC98B22-20F4-47C1-9328-7F4BD4B13381}"/>
            </a:ext>
          </a:extLst>
        </xdr:cNvPr>
        <xdr:cNvGrpSpPr>
          <a:grpSpLocks/>
        </xdr:cNvGrpSpPr>
      </xdr:nvGrpSpPr>
      <xdr:grpSpPr bwMode="auto">
        <a:xfrm>
          <a:off x="4133850" y="596265"/>
          <a:ext cx="1918335" cy="1769745"/>
          <a:chOff x="3983124" y="1143000"/>
          <a:chExt cx="1855276" cy="1833846"/>
        </a:xfrm>
      </xdr:grpSpPr>
      <xdr:sp macro="" textlink="">
        <xdr:nvSpPr>
          <xdr:cNvPr id="164" name="Pentágono regular 104">
            <a:extLst>
              <a:ext uri="{FF2B5EF4-FFF2-40B4-BE49-F238E27FC236}">
                <a16:creationId xmlns:a16="http://schemas.microsoft.com/office/drawing/2014/main" id="{9C8243D6-0BF1-5C1A-171B-09F5F1111DE2}"/>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65" name="Group 69">
            <a:extLst>
              <a:ext uri="{FF2B5EF4-FFF2-40B4-BE49-F238E27FC236}">
                <a16:creationId xmlns:a16="http://schemas.microsoft.com/office/drawing/2014/main" id="{B5138CCE-BD1B-7C3D-0B39-E6B62BC1C9A3}"/>
              </a:ext>
            </a:extLst>
          </xdr:cNvPr>
          <xdr:cNvGrpSpPr>
            <a:grpSpLocks/>
          </xdr:cNvGrpSpPr>
        </xdr:nvGrpSpPr>
        <xdr:grpSpPr bwMode="auto">
          <a:xfrm>
            <a:off x="4297094" y="1390048"/>
            <a:ext cx="1208308" cy="938984"/>
            <a:chOff x="3160155" y="1656620"/>
            <a:chExt cx="1208308" cy="938984"/>
          </a:xfrm>
        </xdr:grpSpPr>
        <xdr:sp macro="" textlink="">
          <xdr:nvSpPr>
            <xdr:cNvPr id="166" name="TextBox 70">
              <a:extLst>
                <a:ext uri="{FF2B5EF4-FFF2-40B4-BE49-F238E27FC236}">
                  <a16:creationId xmlns:a16="http://schemas.microsoft.com/office/drawing/2014/main" id="{A139BDB1-E73C-CC9F-9BB9-335780CC251E}"/>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67" name="TextBox 121">
              <a:hlinkClick xmlns:r="http://schemas.openxmlformats.org/officeDocument/2006/relationships" r:id="rId17"/>
              <a:extLst>
                <a:ext uri="{FF2B5EF4-FFF2-40B4-BE49-F238E27FC236}">
                  <a16:creationId xmlns:a16="http://schemas.microsoft.com/office/drawing/2014/main" id="{4C6EB64A-C026-4E7E-8696-AA88AF0120E5}"/>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
          <xdr:nvCxnSpPr>
            <xdr:cNvPr id="168" name="Straight Connector 72">
              <a:extLst>
                <a:ext uri="{FF2B5EF4-FFF2-40B4-BE49-F238E27FC236}">
                  <a16:creationId xmlns:a16="http://schemas.microsoft.com/office/drawing/2014/main" id="{F57FE1E8-1C01-37C0-1B1D-FABF7BE0CB0E}"/>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6</xdr:col>
      <xdr:colOff>213360</xdr:colOff>
      <xdr:row>33</xdr:row>
      <xdr:rowOff>121920</xdr:rowOff>
    </xdr:from>
    <xdr:to>
      <xdr:col>8</xdr:col>
      <xdr:colOff>309245</xdr:colOff>
      <xdr:row>36</xdr:row>
      <xdr:rowOff>113030</xdr:rowOff>
    </xdr:to>
    <xdr:pic>
      <xdr:nvPicPr>
        <xdr:cNvPr id="170" name="Imagen 169" descr="Logotipo&#10;&#10;Descripción generada automáticamente con confianza media">
          <a:extLst>
            <a:ext uri="{FF2B5EF4-FFF2-40B4-BE49-F238E27FC236}">
              <a16:creationId xmlns:a16="http://schemas.microsoft.com/office/drawing/2014/main" id="{7D35A0FE-802A-EEF6-C4F0-21E82067AB9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68240" y="6156960"/>
          <a:ext cx="1680845" cy="539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1</xdr:row>
      <xdr:rowOff>44825</xdr:rowOff>
    </xdr:from>
    <xdr:to>
      <xdr:col>0</xdr:col>
      <xdr:colOff>171450</xdr:colOff>
      <xdr:row>7</xdr:row>
      <xdr:rowOff>72443</xdr:rowOff>
    </xdr:to>
    <xdr:pic>
      <xdr:nvPicPr>
        <xdr:cNvPr id="42" name="52 Imagen">
          <a:extLst>
            <a:ext uri="{FF2B5EF4-FFF2-40B4-BE49-F238E27FC236}">
              <a16:creationId xmlns:a16="http://schemas.microsoft.com/office/drawing/2014/main" id="{B2DE11C6-7DBF-4385-AA87-292B0C5A1D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12489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715235</xdr:rowOff>
    </xdr:to>
    <xdr:pic>
      <xdr:nvPicPr>
        <xdr:cNvPr id="43" name="Imagen 42">
          <a:extLst>
            <a:ext uri="{FF2B5EF4-FFF2-40B4-BE49-F238E27FC236}">
              <a16:creationId xmlns:a16="http://schemas.microsoft.com/office/drawing/2014/main" id="{0D3C2184-07C9-4DFF-8A71-6D4615F0BAFB}"/>
            </a:ext>
          </a:extLst>
        </xdr:cNvPr>
        <xdr:cNvPicPr>
          <a:picLocks noChangeAspect="1"/>
        </xdr:cNvPicPr>
      </xdr:nvPicPr>
      <xdr:blipFill>
        <a:blip xmlns:r="http://schemas.openxmlformats.org/officeDocument/2006/relationships" r:embed="rId2"/>
        <a:stretch>
          <a:fillRect/>
        </a:stretch>
      </xdr:blipFill>
      <xdr:spPr>
        <a:xfrm>
          <a:off x="9560242" y="5547360"/>
          <a:ext cx="0" cy="1771558"/>
        </a:xfrm>
        <a:prstGeom prst="rect">
          <a:avLst/>
        </a:prstGeom>
      </xdr:spPr>
    </xdr:pic>
    <xdr:clientData/>
  </xdr:twoCellAnchor>
  <xdr:twoCellAnchor>
    <xdr:from>
      <xdr:col>10</xdr:col>
      <xdr:colOff>196219</xdr:colOff>
      <xdr:row>12</xdr:row>
      <xdr:rowOff>3929674</xdr:rowOff>
    </xdr:from>
    <xdr:to>
      <xdr:col>11</xdr:col>
      <xdr:colOff>11201</xdr:colOff>
      <xdr:row>12</xdr:row>
      <xdr:rowOff>3974685</xdr:rowOff>
    </xdr:to>
    <xdr:sp macro="" textlink="">
      <xdr:nvSpPr>
        <xdr:cNvPr id="44" name="TextBox 54">
          <a:extLst>
            <a:ext uri="{FF2B5EF4-FFF2-40B4-BE49-F238E27FC236}">
              <a16:creationId xmlns:a16="http://schemas.microsoft.com/office/drawing/2014/main" id="{8D09F721-1250-4504-8E0F-F351718B9CA3}"/>
            </a:ext>
          </a:extLst>
        </xdr:cNvPr>
        <xdr:cNvSpPr txBox="1"/>
      </xdr:nvSpPr>
      <xdr:spPr>
        <a:xfrm>
          <a:off x="11710039" y="9477034"/>
          <a:ext cx="85130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45" name="Straight Connector 64">
          <a:extLst>
            <a:ext uri="{FF2B5EF4-FFF2-40B4-BE49-F238E27FC236}">
              <a16:creationId xmlns:a16="http://schemas.microsoft.com/office/drawing/2014/main" id="{E6321DEF-B6C7-4AEA-8424-B2DFF7F9BB9D}"/>
            </a:ext>
          </a:extLst>
        </xdr:cNvPr>
        <xdr:cNvCxnSpPr/>
      </xdr:nvCxnSpPr>
      <xdr:spPr>
        <a:xfrm>
          <a:off x="2647950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367010</xdr:colOff>
      <xdr:row>12</xdr:row>
      <xdr:rowOff>317799</xdr:rowOff>
    </xdr:from>
    <xdr:to>
      <xdr:col>17</xdr:col>
      <xdr:colOff>714260</xdr:colOff>
      <xdr:row>12</xdr:row>
      <xdr:rowOff>317799</xdr:rowOff>
    </xdr:to>
    <xdr:cxnSp macro="">
      <xdr:nvCxnSpPr>
        <xdr:cNvPr id="46" name="Straight Connector 64">
          <a:extLst>
            <a:ext uri="{FF2B5EF4-FFF2-40B4-BE49-F238E27FC236}">
              <a16:creationId xmlns:a16="http://schemas.microsoft.com/office/drawing/2014/main" id="{953BBBB0-DD49-4F07-AC63-3EA02E4B4395}"/>
            </a:ext>
          </a:extLst>
        </xdr:cNvPr>
        <xdr:cNvCxnSpPr/>
      </xdr:nvCxnSpPr>
      <xdr:spPr>
        <a:xfrm>
          <a:off x="17641550" y="5865159"/>
          <a:ext cx="126927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47" name="Straight Connector 64">
          <a:extLst>
            <a:ext uri="{FF2B5EF4-FFF2-40B4-BE49-F238E27FC236}">
              <a16:creationId xmlns:a16="http://schemas.microsoft.com/office/drawing/2014/main" id="{E06A88AA-1679-4438-8A64-297CB3030DF7}"/>
            </a:ext>
          </a:extLst>
        </xdr:cNvPr>
        <xdr:cNvCxnSpPr/>
      </xdr:nvCxnSpPr>
      <xdr:spPr>
        <a:xfrm flipV="1">
          <a:off x="1879217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965200</xdr:colOff>
      <xdr:row>12</xdr:row>
      <xdr:rowOff>4445000</xdr:rowOff>
    </xdr:from>
    <xdr:to>
      <xdr:col>11</xdr:col>
      <xdr:colOff>6176</xdr:colOff>
      <xdr:row>12</xdr:row>
      <xdr:rowOff>4453559</xdr:rowOff>
    </xdr:to>
    <xdr:cxnSp macro="">
      <xdr:nvCxnSpPr>
        <xdr:cNvPr id="48" name="Straight Connector 51">
          <a:extLst>
            <a:ext uri="{FF2B5EF4-FFF2-40B4-BE49-F238E27FC236}">
              <a16:creationId xmlns:a16="http://schemas.microsoft.com/office/drawing/2014/main" id="{399C0E23-FC69-4267-BE23-1F496017654A}"/>
            </a:ext>
          </a:extLst>
        </xdr:cNvPr>
        <xdr:cNvCxnSpPr/>
      </xdr:nvCxnSpPr>
      <xdr:spPr>
        <a:xfrm flipV="1">
          <a:off x="11442700" y="9992360"/>
          <a:ext cx="111361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1</xdr:row>
      <xdr:rowOff>44825</xdr:rowOff>
    </xdr:from>
    <xdr:to>
      <xdr:col>0</xdr:col>
      <xdr:colOff>171450</xdr:colOff>
      <xdr:row>7</xdr:row>
      <xdr:rowOff>141023</xdr:rowOff>
    </xdr:to>
    <xdr:pic>
      <xdr:nvPicPr>
        <xdr:cNvPr id="83" name="52 Imagen">
          <a:extLst>
            <a:ext uri="{FF2B5EF4-FFF2-40B4-BE49-F238E27FC236}">
              <a16:creationId xmlns:a16="http://schemas.microsoft.com/office/drawing/2014/main" id="{F463BA1C-5F6A-4D26-8051-B4FB8AB05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819058</xdr:rowOff>
    </xdr:to>
    <xdr:pic>
      <xdr:nvPicPr>
        <xdr:cNvPr id="84" name="Imagen 83">
          <a:extLst>
            <a:ext uri="{FF2B5EF4-FFF2-40B4-BE49-F238E27FC236}">
              <a16:creationId xmlns:a16="http://schemas.microsoft.com/office/drawing/2014/main" id="{AD4D30BC-A6D7-4303-83DB-AF635086358E}"/>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8</xdr:col>
      <xdr:colOff>362907</xdr:colOff>
      <xdr:row>12</xdr:row>
      <xdr:rowOff>4143987</xdr:rowOff>
    </xdr:from>
    <xdr:to>
      <xdr:col>9</xdr:col>
      <xdr:colOff>177889</xdr:colOff>
      <xdr:row>12</xdr:row>
      <xdr:rowOff>4188998</xdr:rowOff>
    </xdr:to>
    <xdr:sp macro="" textlink="">
      <xdr:nvSpPr>
        <xdr:cNvPr id="85" name="TextBox 54">
          <a:extLst>
            <a:ext uri="{FF2B5EF4-FFF2-40B4-BE49-F238E27FC236}">
              <a16:creationId xmlns:a16="http://schemas.microsoft.com/office/drawing/2014/main" id="{1EE87CCF-7F07-4310-AFD4-B93E5732526A}"/>
            </a:ext>
          </a:extLst>
        </xdr:cNvPr>
        <xdr:cNvSpPr txBox="1"/>
      </xdr:nvSpPr>
      <xdr:spPr>
        <a:xfrm>
          <a:off x="10173657" y="9739925"/>
          <a:ext cx="86273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86" name="Straight Connector 64">
          <a:extLst>
            <a:ext uri="{FF2B5EF4-FFF2-40B4-BE49-F238E27FC236}">
              <a16:creationId xmlns:a16="http://schemas.microsoft.com/office/drawing/2014/main" id="{F7DAD79E-7CEE-4B0C-A1A7-FFE8B2805070}"/>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62210</xdr:colOff>
      <xdr:row>12</xdr:row>
      <xdr:rowOff>553326</xdr:rowOff>
    </xdr:from>
    <xdr:to>
      <xdr:col>16</xdr:col>
      <xdr:colOff>409461</xdr:colOff>
      <xdr:row>12</xdr:row>
      <xdr:rowOff>553326</xdr:rowOff>
    </xdr:to>
    <xdr:cxnSp macro="">
      <xdr:nvCxnSpPr>
        <xdr:cNvPr id="87" name="Straight Connector 64">
          <a:extLst>
            <a:ext uri="{FF2B5EF4-FFF2-40B4-BE49-F238E27FC236}">
              <a16:creationId xmlns:a16="http://schemas.microsoft.com/office/drawing/2014/main" id="{FFE0AB72-F86D-48B2-BF75-6F64FFCB70E6}"/>
            </a:ext>
          </a:extLst>
        </xdr:cNvPr>
        <xdr:cNvCxnSpPr/>
      </xdr:nvCxnSpPr>
      <xdr:spPr>
        <a:xfrm>
          <a:off x="16840065" y="6108999"/>
          <a:ext cx="127550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88" name="Straight Connector 64">
          <a:extLst>
            <a:ext uri="{FF2B5EF4-FFF2-40B4-BE49-F238E27FC236}">
              <a16:creationId xmlns:a16="http://schemas.microsoft.com/office/drawing/2014/main" id="{D2315844-6ADC-422C-A5FA-A95C7B09B371}"/>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274637</xdr:colOff>
      <xdr:row>12</xdr:row>
      <xdr:rowOff>4730750</xdr:rowOff>
    </xdr:from>
    <xdr:to>
      <xdr:col>9</xdr:col>
      <xdr:colOff>363363</xdr:colOff>
      <xdr:row>12</xdr:row>
      <xdr:rowOff>4739309</xdr:rowOff>
    </xdr:to>
    <xdr:cxnSp macro="">
      <xdr:nvCxnSpPr>
        <xdr:cNvPr id="89" name="Straight Connector 51">
          <a:extLst>
            <a:ext uri="{FF2B5EF4-FFF2-40B4-BE49-F238E27FC236}">
              <a16:creationId xmlns:a16="http://schemas.microsoft.com/office/drawing/2014/main" id="{8567FEAF-C4BB-458F-AE5B-C2CF47EFEE23}"/>
            </a:ext>
          </a:extLst>
        </xdr:cNvPr>
        <xdr:cNvCxnSpPr/>
      </xdr:nvCxnSpPr>
      <xdr:spPr>
        <a:xfrm flipV="1">
          <a:off x="10085387" y="10326688"/>
          <a:ext cx="113647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1</xdr:row>
      <xdr:rowOff>44825</xdr:rowOff>
    </xdr:from>
    <xdr:to>
      <xdr:col>0</xdr:col>
      <xdr:colOff>171450</xdr:colOff>
      <xdr:row>7</xdr:row>
      <xdr:rowOff>141023</xdr:rowOff>
    </xdr:to>
    <xdr:pic>
      <xdr:nvPicPr>
        <xdr:cNvPr id="90" name="52 Imagen">
          <a:extLst>
            <a:ext uri="{FF2B5EF4-FFF2-40B4-BE49-F238E27FC236}">
              <a16:creationId xmlns:a16="http://schemas.microsoft.com/office/drawing/2014/main" id="{270218A0-FD5D-4CA7-A492-280D89F2F8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819058</xdr:rowOff>
    </xdr:to>
    <xdr:pic>
      <xdr:nvPicPr>
        <xdr:cNvPr id="91" name="Imagen 90">
          <a:extLst>
            <a:ext uri="{FF2B5EF4-FFF2-40B4-BE49-F238E27FC236}">
              <a16:creationId xmlns:a16="http://schemas.microsoft.com/office/drawing/2014/main" id="{D394B5AA-5FEC-48D5-BD54-330182BC8BD6}"/>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24</xdr:col>
      <xdr:colOff>0</xdr:colOff>
      <xdr:row>12</xdr:row>
      <xdr:rowOff>3260329</xdr:rowOff>
    </xdr:from>
    <xdr:to>
      <xdr:col>24</xdr:col>
      <xdr:colOff>646953</xdr:colOff>
      <xdr:row>12</xdr:row>
      <xdr:rowOff>3260329</xdr:rowOff>
    </xdr:to>
    <xdr:cxnSp macro="">
      <xdr:nvCxnSpPr>
        <xdr:cNvPr id="93" name="Straight Connector 64">
          <a:extLst>
            <a:ext uri="{FF2B5EF4-FFF2-40B4-BE49-F238E27FC236}">
              <a16:creationId xmlns:a16="http://schemas.microsoft.com/office/drawing/2014/main" id="{990DF5BF-72D5-4618-ADCF-E4C84FCC4AFA}"/>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95" name="Straight Connector 64">
          <a:extLst>
            <a:ext uri="{FF2B5EF4-FFF2-40B4-BE49-F238E27FC236}">
              <a16:creationId xmlns:a16="http://schemas.microsoft.com/office/drawing/2014/main" id="{C97E6267-46D7-4DBE-8108-ECA368849EE9}"/>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431800</xdr:colOff>
      <xdr:row>1</xdr:row>
      <xdr:rowOff>76200</xdr:rowOff>
    </xdr:from>
    <xdr:to>
      <xdr:col>2</xdr:col>
      <xdr:colOff>831849</xdr:colOff>
      <xdr:row>4</xdr:row>
      <xdr:rowOff>201209</xdr:rowOff>
    </xdr:to>
    <xdr:pic>
      <xdr:nvPicPr>
        <xdr:cNvPr id="2" name="Imagen 1" descr="Logotipo&#10;&#10;Descripción generada automáticamente con confianza media">
          <a:extLst>
            <a:ext uri="{FF2B5EF4-FFF2-40B4-BE49-F238E27FC236}">
              <a16:creationId xmlns:a16="http://schemas.microsoft.com/office/drawing/2014/main" id="{299B08FD-7730-494B-BC10-830C9CDDE2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1800" y="254000"/>
          <a:ext cx="2762249" cy="887009"/>
        </a:xfrm>
        <a:prstGeom prst="rect">
          <a:avLst/>
        </a:prstGeom>
        <a:noFill/>
        <a:ln>
          <a:noFill/>
        </a:ln>
      </xdr:spPr>
    </xdr:pic>
    <xdr:clientData/>
  </xdr:twoCellAnchor>
  <xdr:twoCellAnchor editAs="oneCell">
    <xdr:from>
      <xdr:col>4</xdr:col>
      <xdr:colOff>1041400</xdr:colOff>
      <xdr:row>11</xdr:row>
      <xdr:rowOff>457199</xdr:rowOff>
    </xdr:from>
    <xdr:to>
      <xdr:col>20</xdr:col>
      <xdr:colOff>177800</xdr:colOff>
      <xdr:row>13</xdr:row>
      <xdr:rowOff>4510712</xdr:rowOff>
    </xdr:to>
    <xdr:pic>
      <xdr:nvPicPr>
        <xdr:cNvPr id="3" name="Imagen 2">
          <a:extLst>
            <a:ext uri="{FF2B5EF4-FFF2-40B4-BE49-F238E27FC236}">
              <a16:creationId xmlns:a16="http://schemas.microsoft.com/office/drawing/2014/main" id="{B032F7A6-F7DB-AD41-E2A3-F9308D6576E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799" b="799"/>
        <a:stretch/>
      </xdr:blipFill>
      <xdr:spPr>
        <a:xfrm>
          <a:off x="6197600" y="2870199"/>
          <a:ext cx="17373600" cy="124863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717007</xdr:colOff>
      <xdr:row>0</xdr:row>
      <xdr:rowOff>21771</xdr:rowOff>
    </xdr:from>
    <xdr:to>
      <xdr:col>1</xdr:col>
      <xdr:colOff>325713</xdr:colOff>
      <xdr:row>3</xdr:row>
      <xdr:rowOff>131708</xdr:rowOff>
    </xdr:to>
    <xdr:pic>
      <xdr:nvPicPr>
        <xdr:cNvPr id="2" name="Imagen 1" descr="Logotipo&#10;&#10;Descripción generada automáticamente con confianza media">
          <a:extLst>
            <a:ext uri="{FF2B5EF4-FFF2-40B4-BE49-F238E27FC236}">
              <a16:creationId xmlns:a16="http://schemas.microsoft.com/office/drawing/2014/main" id="{1219C8DD-AA2A-4CEE-A77F-847FAFF01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007" y="21771"/>
          <a:ext cx="1564640" cy="658577"/>
        </a:xfrm>
        <a:prstGeom prst="rect">
          <a:avLst/>
        </a:prstGeom>
        <a:noFill/>
        <a:ln>
          <a:noFill/>
        </a:ln>
      </xdr:spPr>
    </xdr:pic>
    <xdr:clientData/>
  </xdr:twoCellAnchor>
  <xdr:twoCellAnchor editAs="oneCell">
    <xdr:from>
      <xdr:col>0</xdr:col>
      <xdr:colOff>1</xdr:colOff>
      <xdr:row>4</xdr:row>
      <xdr:rowOff>0</xdr:rowOff>
    </xdr:from>
    <xdr:to>
      <xdr:col>3</xdr:col>
      <xdr:colOff>170047</xdr:colOff>
      <xdr:row>23</xdr:row>
      <xdr:rowOff>71521</xdr:rowOff>
    </xdr:to>
    <xdr:pic>
      <xdr:nvPicPr>
        <xdr:cNvPr id="3" name="1 Imagen">
          <a:extLst>
            <a:ext uri="{FF2B5EF4-FFF2-40B4-BE49-F238E27FC236}">
              <a16:creationId xmlns:a16="http://schemas.microsoft.com/office/drawing/2014/main" id="{C804E299-12AB-451F-A585-FAFBC57222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731520"/>
          <a:ext cx="3710939" cy="35462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986119" y="1185583"/>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584200</xdr:colOff>
      <xdr:row>0</xdr:row>
      <xdr:rowOff>76200</xdr:rowOff>
    </xdr:from>
    <xdr:to>
      <xdr:col>2</xdr:col>
      <xdr:colOff>654049</xdr:colOff>
      <xdr:row>3</xdr:row>
      <xdr:rowOff>201209</xdr:rowOff>
    </xdr:to>
    <xdr:pic>
      <xdr:nvPicPr>
        <xdr:cNvPr id="7" name="Imagen 6" descr="Logotipo&#10;&#10;Descripción generada automáticamente con confianza media">
          <a:extLst>
            <a:ext uri="{FF2B5EF4-FFF2-40B4-BE49-F238E27FC236}">
              <a16:creationId xmlns:a16="http://schemas.microsoft.com/office/drawing/2014/main" id="{3C014A6C-1B97-4624-B70A-1DAA0FCA1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76200"/>
          <a:ext cx="2762249" cy="887009"/>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3" name="1 Rectángulo redondeado">
          <a:extLst>
            <a:ext uri="{FF2B5EF4-FFF2-40B4-BE49-F238E27FC236}">
              <a16:creationId xmlns:a16="http://schemas.microsoft.com/office/drawing/2014/main" id="{0DD9732B-AFE3-47F7-8BD1-7A5DD9CE6656}"/>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6" name="3 Rectángulo redondeado">
          <a:extLst>
            <a:ext uri="{FF2B5EF4-FFF2-40B4-BE49-F238E27FC236}">
              <a16:creationId xmlns:a16="http://schemas.microsoft.com/office/drawing/2014/main" id="{B11C6CF9-7451-4883-9B66-20048BE8CB83}"/>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8" name="4 Rectángulo redondeado">
          <a:extLst>
            <a:ext uri="{FF2B5EF4-FFF2-40B4-BE49-F238E27FC236}">
              <a16:creationId xmlns:a16="http://schemas.microsoft.com/office/drawing/2014/main" id="{DDC48BCE-85FD-4E04-811E-E25D175EA83E}"/>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584200</xdr:colOff>
      <xdr:row>0</xdr:row>
      <xdr:rowOff>76200</xdr:rowOff>
    </xdr:from>
    <xdr:to>
      <xdr:col>2</xdr:col>
      <xdr:colOff>654049</xdr:colOff>
      <xdr:row>3</xdr:row>
      <xdr:rowOff>201209</xdr:rowOff>
    </xdr:to>
    <xdr:pic>
      <xdr:nvPicPr>
        <xdr:cNvPr id="9" name="Imagen 8" descr="Logotipo&#10;&#10;Descripción generada automáticamente con confianza media">
          <a:extLst>
            <a:ext uri="{FF2B5EF4-FFF2-40B4-BE49-F238E27FC236}">
              <a16:creationId xmlns:a16="http://schemas.microsoft.com/office/drawing/2014/main" id="{02895C08-7932-4647-A696-17E609E2FE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76200"/>
          <a:ext cx="2736849" cy="87938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986119" y="1185583"/>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C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472440</xdr:colOff>
      <xdr:row>0</xdr:row>
      <xdr:rowOff>30480</xdr:rowOff>
    </xdr:from>
    <xdr:to>
      <xdr:col>2</xdr:col>
      <xdr:colOff>552449</xdr:colOff>
      <xdr:row>3</xdr:row>
      <xdr:rowOff>140249</xdr:rowOff>
    </xdr:to>
    <xdr:pic>
      <xdr:nvPicPr>
        <xdr:cNvPr id="6" name="Imagen 5" descr="Logotipo&#10;&#10;Descripción generada automáticamente con confianza media">
          <a:extLst>
            <a:ext uri="{FF2B5EF4-FFF2-40B4-BE49-F238E27FC236}">
              <a16:creationId xmlns:a16="http://schemas.microsoft.com/office/drawing/2014/main" id="{DCAA663E-A395-4B7F-A342-98D642098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30480"/>
          <a:ext cx="2762249" cy="887009"/>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3" name="1 Rectángulo redondeado">
          <a:extLst>
            <a:ext uri="{FF2B5EF4-FFF2-40B4-BE49-F238E27FC236}">
              <a16:creationId xmlns:a16="http://schemas.microsoft.com/office/drawing/2014/main" id="{59FDB612-8734-4D4D-9AC9-10C0CC4A0569}"/>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7" name="3 Rectángulo redondeado">
          <a:extLst>
            <a:ext uri="{FF2B5EF4-FFF2-40B4-BE49-F238E27FC236}">
              <a16:creationId xmlns:a16="http://schemas.microsoft.com/office/drawing/2014/main" id="{146D823F-EEA1-40FA-8E9F-519A6018F030}"/>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8" name="4 Rectángulo redondeado">
          <a:extLst>
            <a:ext uri="{FF2B5EF4-FFF2-40B4-BE49-F238E27FC236}">
              <a16:creationId xmlns:a16="http://schemas.microsoft.com/office/drawing/2014/main" id="{379BAFEF-3FBC-46C7-B80B-D7CCA125EFEE}"/>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472440</xdr:colOff>
      <xdr:row>0</xdr:row>
      <xdr:rowOff>30480</xdr:rowOff>
    </xdr:from>
    <xdr:to>
      <xdr:col>2</xdr:col>
      <xdr:colOff>552449</xdr:colOff>
      <xdr:row>3</xdr:row>
      <xdr:rowOff>140249</xdr:rowOff>
    </xdr:to>
    <xdr:pic>
      <xdr:nvPicPr>
        <xdr:cNvPr id="9" name="Imagen 8" descr="Logotipo&#10;&#10;Descripción generada automáticamente con confianza media">
          <a:extLst>
            <a:ext uri="{FF2B5EF4-FFF2-40B4-BE49-F238E27FC236}">
              <a16:creationId xmlns:a16="http://schemas.microsoft.com/office/drawing/2014/main" id="{0900CE21-E999-44D0-AEBE-5EA8D0CE6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30480"/>
          <a:ext cx="2747009" cy="86414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986119" y="1181101"/>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89646" y="170329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6" name="1 Rectángulo redondeado">
          <a:extLst>
            <a:ext uri="{FF2B5EF4-FFF2-40B4-BE49-F238E27FC236}">
              <a16:creationId xmlns:a16="http://schemas.microsoft.com/office/drawing/2014/main" id="{9909AB90-796F-4E9F-ABD7-94C409BEFD55}"/>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8" name="3 Rectángulo redondeado">
          <a:extLst>
            <a:ext uri="{FF2B5EF4-FFF2-40B4-BE49-F238E27FC236}">
              <a16:creationId xmlns:a16="http://schemas.microsoft.com/office/drawing/2014/main" id="{A087D80E-C4F1-4D28-8504-C1B2E8988C6C}"/>
            </a:ext>
          </a:extLst>
        </xdr:cNvPr>
        <xdr:cNvSpPr/>
      </xdr:nvSpPr>
      <xdr:spPr>
        <a:xfrm>
          <a:off x="986119" y="1185583"/>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9" name="4 Rectángulo redondeado">
          <a:extLst>
            <a:ext uri="{FF2B5EF4-FFF2-40B4-BE49-F238E27FC236}">
              <a16:creationId xmlns:a16="http://schemas.microsoft.com/office/drawing/2014/main" id="{FEA084A3-EFA3-41B7-B9B6-36A4A84A0B81}"/>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482600</xdr:colOff>
      <xdr:row>0</xdr:row>
      <xdr:rowOff>0</xdr:rowOff>
    </xdr:from>
    <xdr:to>
      <xdr:col>2</xdr:col>
      <xdr:colOff>562609</xdr:colOff>
      <xdr:row>3</xdr:row>
      <xdr:rowOff>109769</xdr:rowOff>
    </xdr:to>
    <xdr:pic>
      <xdr:nvPicPr>
        <xdr:cNvPr id="10" name="Imagen 9" descr="Logotipo&#10;&#10;Descripción generada automáticamente con confianza media">
          <a:extLst>
            <a:ext uri="{FF2B5EF4-FFF2-40B4-BE49-F238E27FC236}">
              <a16:creationId xmlns:a16="http://schemas.microsoft.com/office/drawing/2014/main" id="{78135199-8E89-4CFA-94DB-600D7436E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0"/>
          <a:ext cx="2772409" cy="871769"/>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3" name="1 Rectángulo redondeado">
          <a:extLst>
            <a:ext uri="{FF2B5EF4-FFF2-40B4-BE49-F238E27FC236}">
              <a16:creationId xmlns:a16="http://schemas.microsoft.com/office/drawing/2014/main" id="{7D2D0F75-3817-4312-9B37-53B805FE3173}"/>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7" name="3 Rectángulo redondeado">
          <a:extLst>
            <a:ext uri="{FF2B5EF4-FFF2-40B4-BE49-F238E27FC236}">
              <a16:creationId xmlns:a16="http://schemas.microsoft.com/office/drawing/2014/main" id="{448B5654-AD9B-4944-BF51-EF75145FA09E}"/>
            </a:ext>
          </a:extLst>
        </xdr:cNvPr>
        <xdr:cNvSpPr/>
      </xdr:nvSpPr>
      <xdr:spPr>
        <a:xfrm>
          <a:off x="986119" y="1200823"/>
          <a:ext cx="170329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11" name="4 Rectángulo redondeado">
          <a:extLst>
            <a:ext uri="{FF2B5EF4-FFF2-40B4-BE49-F238E27FC236}">
              <a16:creationId xmlns:a16="http://schemas.microsoft.com/office/drawing/2014/main" id="{98E0E829-6909-41B5-B590-2135FFBBD93A}"/>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12" name="1 Rectángulo redondeado">
          <a:extLst>
            <a:ext uri="{FF2B5EF4-FFF2-40B4-BE49-F238E27FC236}">
              <a16:creationId xmlns:a16="http://schemas.microsoft.com/office/drawing/2014/main" id="{D2F04704-D63B-428F-A4A6-E22B7A7FEEB7}"/>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13" name="3 Rectángulo redondeado">
          <a:extLst>
            <a:ext uri="{FF2B5EF4-FFF2-40B4-BE49-F238E27FC236}">
              <a16:creationId xmlns:a16="http://schemas.microsoft.com/office/drawing/2014/main" id="{78579FA8-391E-4B58-941F-376D16713D45}"/>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14" name="4 Rectángulo redondeado">
          <a:extLst>
            <a:ext uri="{FF2B5EF4-FFF2-40B4-BE49-F238E27FC236}">
              <a16:creationId xmlns:a16="http://schemas.microsoft.com/office/drawing/2014/main" id="{1754EAC9-3D66-4F4B-AC6B-6A838BDC6C10}"/>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482600</xdr:colOff>
      <xdr:row>0</xdr:row>
      <xdr:rowOff>0</xdr:rowOff>
    </xdr:from>
    <xdr:to>
      <xdr:col>2</xdr:col>
      <xdr:colOff>562609</xdr:colOff>
      <xdr:row>3</xdr:row>
      <xdr:rowOff>109769</xdr:rowOff>
    </xdr:to>
    <xdr:pic>
      <xdr:nvPicPr>
        <xdr:cNvPr id="15" name="Imagen 14" descr="Logotipo&#10;&#10;Descripción generada automáticamente con confianza media">
          <a:extLst>
            <a:ext uri="{FF2B5EF4-FFF2-40B4-BE49-F238E27FC236}">
              <a16:creationId xmlns:a16="http://schemas.microsoft.com/office/drawing/2014/main" id="{F900794B-6358-4E8A-A69D-A50EF875C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0"/>
          <a:ext cx="2747009" cy="86414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48260</xdr:colOff>
      <xdr:row>6</xdr:row>
      <xdr:rowOff>0</xdr:rowOff>
    </xdr:from>
    <xdr:to>
      <xdr:col>4</xdr:col>
      <xdr:colOff>0</xdr:colOff>
      <xdr:row>29</xdr:row>
      <xdr:rowOff>25400</xdr:rowOff>
    </xdr:to>
    <xdr:graphicFrame macro="">
      <xdr:nvGraphicFramePr>
        <xdr:cNvPr id="2" name="Gráfico 1">
          <a:extLst>
            <a:ext uri="{FF2B5EF4-FFF2-40B4-BE49-F238E27FC236}">
              <a16:creationId xmlns:a16="http://schemas.microsoft.com/office/drawing/2014/main" id="{E105ADF7-FDA2-44A6-94C3-A88ED9F74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205740</xdr:colOff>
      <xdr:row>16</xdr:row>
      <xdr:rowOff>11430</xdr:rowOff>
    </xdr:from>
    <xdr:to>
      <xdr:col>12</xdr:col>
      <xdr:colOff>63500</xdr:colOff>
      <xdr:row>34</xdr:row>
      <xdr:rowOff>12700</xdr:rowOff>
    </xdr:to>
    <xdr:graphicFrame macro="">
      <xdr:nvGraphicFramePr>
        <xdr:cNvPr id="3" name="Gráfico 2">
          <a:extLst>
            <a:ext uri="{FF2B5EF4-FFF2-40B4-BE49-F238E27FC236}">
              <a16:creationId xmlns:a16="http://schemas.microsoft.com/office/drawing/2014/main" id="{144AEE39-B41B-4FF7-9F6A-469AE7F8E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772160</xdr:colOff>
      <xdr:row>15</xdr:row>
      <xdr:rowOff>165100</xdr:rowOff>
    </xdr:from>
    <xdr:to>
      <xdr:col>9</xdr:col>
      <xdr:colOff>0</xdr:colOff>
      <xdr:row>33</xdr:row>
      <xdr:rowOff>165100</xdr:rowOff>
    </xdr:to>
    <xdr:graphicFrame macro="">
      <xdr:nvGraphicFramePr>
        <xdr:cNvPr id="4" name="Gráfico 3">
          <a:extLst>
            <a:ext uri="{FF2B5EF4-FFF2-40B4-BE49-F238E27FC236}">
              <a16:creationId xmlns:a16="http://schemas.microsoft.com/office/drawing/2014/main" id="{86310E38-9102-49E1-B512-FA686A0EC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48260</xdr:colOff>
      <xdr:row>45</xdr:row>
      <xdr:rowOff>0</xdr:rowOff>
    </xdr:from>
    <xdr:to>
      <xdr:col>4</xdr:col>
      <xdr:colOff>0</xdr:colOff>
      <xdr:row>68</xdr:row>
      <xdr:rowOff>25400</xdr:rowOff>
    </xdr:to>
    <xdr:graphicFrame macro="">
      <xdr:nvGraphicFramePr>
        <xdr:cNvPr id="5" name="Gráfico 4">
          <a:extLst>
            <a:ext uri="{FF2B5EF4-FFF2-40B4-BE49-F238E27FC236}">
              <a16:creationId xmlns:a16="http://schemas.microsoft.com/office/drawing/2014/main" id="{2D3DB8CE-97C1-4FEC-8956-A557FA77C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205740</xdr:colOff>
      <xdr:row>55</xdr:row>
      <xdr:rowOff>11430</xdr:rowOff>
    </xdr:from>
    <xdr:to>
      <xdr:col>12</xdr:col>
      <xdr:colOff>63500</xdr:colOff>
      <xdr:row>73</xdr:row>
      <xdr:rowOff>12700</xdr:rowOff>
    </xdr:to>
    <xdr:graphicFrame macro="">
      <xdr:nvGraphicFramePr>
        <xdr:cNvPr id="6" name="Gráfico 5">
          <a:extLst>
            <a:ext uri="{FF2B5EF4-FFF2-40B4-BE49-F238E27FC236}">
              <a16:creationId xmlns:a16="http://schemas.microsoft.com/office/drawing/2014/main" id="{676A6B84-176C-4308-9382-B0956B1F3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772160</xdr:colOff>
      <xdr:row>54</xdr:row>
      <xdr:rowOff>165100</xdr:rowOff>
    </xdr:from>
    <xdr:to>
      <xdr:col>9</xdr:col>
      <xdr:colOff>0</xdr:colOff>
      <xdr:row>72</xdr:row>
      <xdr:rowOff>165100</xdr:rowOff>
    </xdr:to>
    <xdr:graphicFrame macro="">
      <xdr:nvGraphicFramePr>
        <xdr:cNvPr id="7" name="Gráfico 6">
          <a:extLst>
            <a:ext uri="{FF2B5EF4-FFF2-40B4-BE49-F238E27FC236}">
              <a16:creationId xmlns:a16="http://schemas.microsoft.com/office/drawing/2014/main" id="{C9EC0D16-4F61-4A70-8A76-AA6A594B6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48260</xdr:colOff>
      <xdr:row>85</xdr:row>
      <xdr:rowOff>0</xdr:rowOff>
    </xdr:from>
    <xdr:to>
      <xdr:col>4</xdr:col>
      <xdr:colOff>0</xdr:colOff>
      <xdr:row>108</xdr:row>
      <xdr:rowOff>25400</xdr:rowOff>
    </xdr:to>
    <xdr:graphicFrame macro="">
      <xdr:nvGraphicFramePr>
        <xdr:cNvPr id="8" name="Gráfico 7">
          <a:extLst>
            <a:ext uri="{FF2B5EF4-FFF2-40B4-BE49-F238E27FC236}">
              <a16:creationId xmlns:a16="http://schemas.microsoft.com/office/drawing/2014/main" id="{BB9F93F7-B6BB-45C2-A0E2-12480262C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772160</xdr:colOff>
      <xdr:row>94</xdr:row>
      <xdr:rowOff>165100</xdr:rowOff>
    </xdr:from>
    <xdr:to>
      <xdr:col>9</xdr:col>
      <xdr:colOff>0</xdr:colOff>
      <xdr:row>112</xdr:row>
      <xdr:rowOff>165100</xdr:rowOff>
    </xdr:to>
    <xdr:graphicFrame macro="">
      <xdr:nvGraphicFramePr>
        <xdr:cNvPr id="10" name="Gráfico 9">
          <a:extLst>
            <a:ext uri="{FF2B5EF4-FFF2-40B4-BE49-F238E27FC236}">
              <a16:creationId xmlns:a16="http://schemas.microsoft.com/office/drawing/2014/main" id="{795D6630-D6ED-4CB7-9EB5-C0767A9B6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48260</xdr:colOff>
      <xdr:row>125</xdr:row>
      <xdr:rowOff>0</xdr:rowOff>
    </xdr:from>
    <xdr:to>
      <xdr:col>4</xdr:col>
      <xdr:colOff>0</xdr:colOff>
      <xdr:row>148</xdr:row>
      <xdr:rowOff>25400</xdr:rowOff>
    </xdr:to>
    <xdr:graphicFrame macro="">
      <xdr:nvGraphicFramePr>
        <xdr:cNvPr id="11" name="Gráfico 10">
          <a:extLst>
            <a:ext uri="{FF2B5EF4-FFF2-40B4-BE49-F238E27FC236}">
              <a16:creationId xmlns:a16="http://schemas.microsoft.com/office/drawing/2014/main" id="{28AA2FBD-1CDC-4F7D-B024-C4549E655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205740</xdr:colOff>
      <xdr:row>135</xdr:row>
      <xdr:rowOff>11430</xdr:rowOff>
    </xdr:from>
    <xdr:to>
      <xdr:col>12</xdr:col>
      <xdr:colOff>63500</xdr:colOff>
      <xdr:row>153</xdr:row>
      <xdr:rowOff>12700</xdr:rowOff>
    </xdr:to>
    <xdr:graphicFrame macro="">
      <xdr:nvGraphicFramePr>
        <xdr:cNvPr id="12" name="Gráfico 11">
          <a:extLst>
            <a:ext uri="{FF2B5EF4-FFF2-40B4-BE49-F238E27FC236}">
              <a16:creationId xmlns:a16="http://schemas.microsoft.com/office/drawing/2014/main" id="{6C69241A-7BA6-417A-BAAB-A53EEEBDF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772160</xdr:colOff>
      <xdr:row>134</xdr:row>
      <xdr:rowOff>165100</xdr:rowOff>
    </xdr:from>
    <xdr:to>
      <xdr:col>9</xdr:col>
      <xdr:colOff>0</xdr:colOff>
      <xdr:row>152</xdr:row>
      <xdr:rowOff>165100</xdr:rowOff>
    </xdr:to>
    <xdr:graphicFrame macro="">
      <xdr:nvGraphicFramePr>
        <xdr:cNvPr id="13" name="Gráfico 12">
          <a:extLst>
            <a:ext uri="{FF2B5EF4-FFF2-40B4-BE49-F238E27FC236}">
              <a16:creationId xmlns:a16="http://schemas.microsoft.com/office/drawing/2014/main" id="{067F5A26-2D67-4EF1-8490-C1DCE383C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254000</xdr:colOff>
      <xdr:row>95</xdr:row>
      <xdr:rowOff>0</xdr:rowOff>
    </xdr:from>
    <xdr:to>
      <xdr:col>12</xdr:col>
      <xdr:colOff>111760</xdr:colOff>
      <xdr:row>113</xdr:row>
      <xdr:rowOff>1270</xdr:rowOff>
    </xdr:to>
    <xdr:graphicFrame macro="">
      <xdr:nvGraphicFramePr>
        <xdr:cNvPr id="14" name="Gráfico 13">
          <a:extLst>
            <a:ext uri="{FF2B5EF4-FFF2-40B4-BE49-F238E27FC236}">
              <a16:creationId xmlns:a16="http://schemas.microsoft.com/office/drawing/2014/main" id="{BD3CFE70-FB13-4750-8916-A9FD6295B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18883" y="1187825"/>
          <a:ext cx="1636059" cy="403412"/>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0" y="1692088"/>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139700</xdr:rowOff>
    </xdr:to>
    <xdr:pic>
      <xdr:nvPicPr>
        <xdr:cNvPr id="5" name="Imagen 4" descr="Logotipo&#10;&#10;Descripción generada automáticamente con confianza media">
          <a:extLst>
            <a:ext uri="{FF2B5EF4-FFF2-40B4-BE49-F238E27FC236}">
              <a16:creationId xmlns:a16="http://schemas.microsoft.com/office/drawing/2014/main" id="{AFA43B9E-DAB1-2FCC-CBAD-EE5EBBF73D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9984"/>
          <a:ext cx="2219325" cy="712666"/>
        </a:xfrm>
        <a:prstGeom prst="rect">
          <a:avLst/>
        </a:prstGeom>
        <a:noFill/>
        <a:ln>
          <a:noFill/>
        </a:ln>
      </xdr:spPr>
    </xdr:pic>
    <xdr:clientData/>
  </xdr:twoCellAnchor>
  <xdr:twoCellAnchor>
    <xdr:from>
      <xdr:col>0</xdr:col>
      <xdr:colOff>918883</xdr:colOff>
      <xdr:row>4</xdr:row>
      <xdr:rowOff>201707</xdr:rowOff>
    </xdr:from>
    <xdr:to>
      <xdr:col>1</xdr:col>
      <xdr:colOff>1255060</xdr:colOff>
      <xdr:row>5</xdr:row>
      <xdr:rowOff>190502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5FCDE97-FCE5-4633-B253-E55833157974}"/>
            </a:ext>
          </a:extLst>
        </xdr:cNvPr>
        <xdr:cNvSpPr/>
      </xdr:nvSpPr>
      <xdr:spPr>
        <a:xfrm>
          <a:off x="918883" y="1207547"/>
          <a:ext cx="1669677"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bg1"/>
              </a:solidFill>
            </a:rPr>
            <a:t>VOLVER A INICIO</a:t>
          </a:r>
          <a:endParaRPr lang="es-CO" altLang="en-US" sz="1400" b="1">
            <a:solidFill>
              <a:schemeClr val="bg1"/>
            </a:solidFill>
          </a:endParaRP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6" name="3 Rectángulo redondeado">
          <a:extLst>
            <a:ext uri="{FF2B5EF4-FFF2-40B4-BE49-F238E27FC236}">
              <a16:creationId xmlns:a16="http://schemas.microsoft.com/office/drawing/2014/main" id="{CC4C72CE-60F4-4783-82F8-07A4C22E3A5E}"/>
            </a:ext>
          </a:extLst>
        </xdr:cNvPr>
        <xdr:cNvSpPr/>
      </xdr:nvSpPr>
      <xdr:spPr>
        <a:xfrm>
          <a:off x="0" y="1701053"/>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tx1"/>
              </a:solidFill>
            </a:rPr>
            <a:t>Para</a:t>
          </a:r>
          <a:r>
            <a:rPr lang="es-CO" sz="1400" b="1" baseline="0">
              <a:solidFill>
                <a:schemeClr val="tx1"/>
              </a:solidFill>
            </a:rPr>
            <a:t> conocer el documento anexo, haga clic aqui</a:t>
          </a:r>
          <a:endParaRPr lang="es-CO" altLang="en-US"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140139</xdr:rowOff>
    </xdr:to>
    <xdr:pic>
      <xdr:nvPicPr>
        <xdr:cNvPr id="7" name="Imagen 6" descr="Logotipo&#10;&#10;Descripción generada automáticamente con confianza media">
          <a:extLst>
            <a:ext uri="{FF2B5EF4-FFF2-40B4-BE49-F238E27FC236}">
              <a16:creationId xmlns:a16="http://schemas.microsoft.com/office/drawing/2014/main" id="{5B84F83C-B12E-41CF-AD10-793A043FCC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14400" y="169984"/>
          <a:ext cx="2219325" cy="724535"/>
        </a:xfrm>
        <a:prstGeom prst="rect">
          <a:avLst/>
        </a:prstGeom>
        <a:noFill/>
        <a:ln>
          <a:noFill/>
        </a:ln>
      </xdr:spPr>
    </xdr:pic>
    <xdr:clientData/>
  </xdr:twoCellAnchor>
  <xdr:twoCellAnchor>
    <xdr:from>
      <xdr:col>0</xdr:col>
      <xdr:colOff>918883</xdr:colOff>
      <xdr:row>4</xdr:row>
      <xdr:rowOff>201707</xdr:rowOff>
    </xdr:from>
    <xdr:to>
      <xdr:col>1</xdr:col>
      <xdr:colOff>1255060</xdr:colOff>
      <xdr:row>5</xdr:row>
      <xdr:rowOff>190502</xdr:rowOff>
    </xdr:to>
    <xdr:sp macro="" textlink="">
      <xdr:nvSpPr>
        <xdr:cNvPr id="8" name="1 Rectángulo redondeado">
          <a:hlinkClick xmlns:r="http://schemas.openxmlformats.org/officeDocument/2006/relationships" r:id="rId1"/>
          <a:extLst>
            <a:ext uri="{FF2B5EF4-FFF2-40B4-BE49-F238E27FC236}">
              <a16:creationId xmlns:a16="http://schemas.microsoft.com/office/drawing/2014/main" id="{211F1C02-A2D2-47AB-9F1A-4DB56F1E1E76}"/>
            </a:ext>
          </a:extLst>
        </xdr:cNvPr>
        <xdr:cNvSpPr/>
      </xdr:nvSpPr>
      <xdr:spPr>
        <a:xfrm>
          <a:off x="918883" y="1207547"/>
          <a:ext cx="1669677"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bg1"/>
              </a:solidFill>
            </a:rPr>
            <a:t>VOLVER A INICIO</a:t>
          </a:r>
          <a:endParaRPr lang="es-CO" altLang="en-US" sz="1400" b="1">
            <a:solidFill>
              <a:schemeClr val="bg1"/>
            </a:solidFill>
          </a:endParaRP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9" name="3 Rectángulo redondeado">
          <a:extLst>
            <a:ext uri="{FF2B5EF4-FFF2-40B4-BE49-F238E27FC236}">
              <a16:creationId xmlns:a16="http://schemas.microsoft.com/office/drawing/2014/main" id="{C4A6CCEF-CB87-45EE-BC3B-DD1A5F536D7D}"/>
            </a:ext>
          </a:extLst>
        </xdr:cNvPr>
        <xdr:cNvSpPr/>
      </xdr:nvSpPr>
      <xdr:spPr>
        <a:xfrm>
          <a:off x="0" y="1701053"/>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tx1"/>
              </a:solidFill>
            </a:rPr>
            <a:t>Para</a:t>
          </a:r>
          <a:r>
            <a:rPr lang="es-CO" sz="1400" b="1" baseline="0">
              <a:solidFill>
                <a:schemeClr val="tx1"/>
              </a:solidFill>
            </a:rPr>
            <a:t> conocer el documento anexo, haga clic aqui</a:t>
          </a:r>
          <a:endParaRPr lang="es-CO" altLang="en-US"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140139</xdr:rowOff>
    </xdr:to>
    <xdr:pic>
      <xdr:nvPicPr>
        <xdr:cNvPr id="10" name="Imagen 9" descr="Logotipo&#10;&#10;Descripción generada automáticamente con confianza media">
          <a:extLst>
            <a:ext uri="{FF2B5EF4-FFF2-40B4-BE49-F238E27FC236}">
              <a16:creationId xmlns:a16="http://schemas.microsoft.com/office/drawing/2014/main" id="{90C444BF-93C4-47C0-84E2-3296DF5DC5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14400" y="169984"/>
          <a:ext cx="2219325" cy="724535"/>
        </a:xfrm>
        <a:prstGeom prst="rect">
          <a:avLst/>
        </a:prstGeom>
        <a:noFill/>
        <a:ln>
          <a:noFill/>
        </a:ln>
      </xdr:spPr>
    </xdr:pic>
    <xdr:clientData/>
  </xdr:twoCellAnchor>
  <xdr:twoCellAnchor>
    <xdr:from>
      <xdr:col>0</xdr:col>
      <xdr:colOff>918883</xdr:colOff>
      <xdr:row>4</xdr:row>
      <xdr:rowOff>201707</xdr:rowOff>
    </xdr:from>
    <xdr:to>
      <xdr:col>1</xdr:col>
      <xdr:colOff>1255060</xdr:colOff>
      <xdr:row>5</xdr:row>
      <xdr:rowOff>190502</xdr:rowOff>
    </xdr:to>
    <xdr:sp macro="" textlink="">
      <xdr:nvSpPr>
        <xdr:cNvPr id="11" name="1 Rectángulo redondeado">
          <a:hlinkClick xmlns:r="http://schemas.openxmlformats.org/officeDocument/2006/relationships" r:id="rId1"/>
          <a:extLst>
            <a:ext uri="{FF2B5EF4-FFF2-40B4-BE49-F238E27FC236}">
              <a16:creationId xmlns:a16="http://schemas.microsoft.com/office/drawing/2014/main" id="{5AA4A19E-2744-4776-AA9C-344FDA813F83}"/>
            </a:ext>
          </a:extLst>
        </xdr:cNvPr>
        <xdr:cNvSpPr/>
      </xdr:nvSpPr>
      <xdr:spPr>
        <a:xfrm>
          <a:off x="918883" y="1207547"/>
          <a:ext cx="1669677"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bg1"/>
              </a:solidFill>
            </a:rPr>
            <a:t>VOLVER A INICIO</a:t>
          </a:r>
          <a:endParaRPr lang="es-CO" altLang="en-US" sz="1400" b="1">
            <a:solidFill>
              <a:schemeClr val="bg1"/>
            </a:solidFill>
          </a:endParaRPr>
        </a:p>
      </xdr:txBody>
    </xdr:sp>
    <xdr:clientData/>
  </xdr:twoCellAnchor>
  <xdr:twoCellAnchor>
    <xdr:from>
      <xdr:col>0</xdr:col>
      <xdr:colOff>0</xdr:colOff>
      <xdr:row>5</xdr:row>
      <xdr:rowOff>291353</xdr:rowOff>
    </xdr:from>
    <xdr:to>
      <xdr:col>2</xdr:col>
      <xdr:colOff>1277471</xdr:colOff>
      <xdr:row>6</xdr:row>
      <xdr:rowOff>280147</xdr:rowOff>
    </xdr:to>
    <xdr:sp macro="" textlink="">
      <xdr:nvSpPr>
        <xdr:cNvPr id="12" name="3 Rectángulo redondeado">
          <a:extLst>
            <a:ext uri="{FF2B5EF4-FFF2-40B4-BE49-F238E27FC236}">
              <a16:creationId xmlns:a16="http://schemas.microsoft.com/office/drawing/2014/main" id="{653E0EB6-7A0D-48AD-B909-60B13C1CA175}"/>
            </a:ext>
          </a:extLst>
        </xdr:cNvPr>
        <xdr:cNvSpPr/>
      </xdr:nvSpPr>
      <xdr:spPr>
        <a:xfrm>
          <a:off x="0" y="1701053"/>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defPPr>
            <a:defRPr lang="es-E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s-CO" sz="1400" b="1">
              <a:solidFill>
                <a:schemeClr val="tx1"/>
              </a:solidFill>
            </a:rPr>
            <a:t>Para</a:t>
          </a:r>
          <a:r>
            <a:rPr lang="es-CO" sz="1400" b="1" baseline="0">
              <a:solidFill>
                <a:schemeClr val="tx1"/>
              </a:solidFill>
            </a:rPr>
            <a:t> conocer el documento anexo, haga clic aqui</a:t>
          </a:r>
          <a:endParaRPr lang="es-CO" altLang="en-US" sz="1400" b="1">
            <a:solidFill>
              <a:schemeClr val="tx1"/>
            </a:solidFill>
          </a:endParaRPr>
        </a:p>
      </xdr:txBody>
    </xdr:sp>
    <xdr:clientData/>
  </xdr:twoCellAnchor>
  <xdr:twoCellAnchor editAs="oneCell">
    <xdr:from>
      <xdr:col>0</xdr:col>
      <xdr:colOff>914400</xdr:colOff>
      <xdr:row>0</xdr:row>
      <xdr:rowOff>169984</xdr:rowOff>
    </xdr:from>
    <xdr:to>
      <xdr:col>2</xdr:col>
      <xdr:colOff>466725</xdr:colOff>
      <xdr:row>3</xdr:row>
      <xdr:rowOff>140139</xdr:rowOff>
    </xdr:to>
    <xdr:pic>
      <xdr:nvPicPr>
        <xdr:cNvPr id="13" name="Imagen 12" descr="Logotipo&#10;&#10;Descripción generada automáticamente con confianza media">
          <a:extLst>
            <a:ext uri="{FF2B5EF4-FFF2-40B4-BE49-F238E27FC236}">
              <a16:creationId xmlns:a16="http://schemas.microsoft.com/office/drawing/2014/main" id="{A7DD5BD3-80D4-4173-8D7C-7B8E4B440C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14400" y="169984"/>
          <a:ext cx="2219325" cy="7245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771525</xdr:colOff>
      <xdr:row>5</xdr:row>
      <xdr:rowOff>9525</xdr:rowOff>
    </xdr:from>
    <xdr:to>
      <xdr:col>1</xdr:col>
      <xdr:colOff>883584</xdr:colOff>
      <xdr:row>7</xdr:row>
      <xdr:rowOff>31937</xdr:rowOff>
    </xdr:to>
    <xdr:sp macro="" textlink="">
      <xdr:nvSpPr>
        <xdr:cNvPr id="46" name="45 Rectángulo redondeado">
          <a:hlinkClick xmlns:r="http://schemas.openxmlformats.org/officeDocument/2006/relationships" r:id="rId1"/>
          <a:extLst>
            <a:ext uri="{FF2B5EF4-FFF2-40B4-BE49-F238E27FC236}">
              <a16:creationId xmlns:a16="http://schemas.microsoft.com/office/drawing/2014/main" id="{00000000-0008-0000-0300-00002E000000}"/>
            </a:ext>
          </a:extLst>
        </xdr:cNvPr>
        <xdr:cNvSpPr/>
      </xdr:nvSpPr>
      <xdr:spPr>
        <a:xfrm>
          <a:off x="771525" y="11906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7" name="46 Rectángulo redondeado">
          <a:extLst>
            <a:ext uri="{FF2B5EF4-FFF2-40B4-BE49-F238E27FC236}">
              <a16:creationId xmlns:a16="http://schemas.microsoft.com/office/drawing/2014/main" id="{00000000-0008-0000-0300-00002F000000}"/>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771525</xdr:colOff>
      <xdr:row>5</xdr:row>
      <xdr:rowOff>9525</xdr:rowOff>
    </xdr:from>
    <xdr:to>
      <xdr:col>1</xdr:col>
      <xdr:colOff>883584</xdr:colOff>
      <xdr:row>7</xdr:row>
      <xdr:rowOff>31937</xdr:rowOff>
    </xdr:to>
    <xdr:sp macro="" textlink="">
      <xdr:nvSpPr>
        <xdr:cNvPr id="3" name="45 Rectángulo redondeado">
          <a:hlinkClick xmlns:r="http://schemas.openxmlformats.org/officeDocument/2006/relationships" r:id="rId1"/>
          <a:extLst>
            <a:ext uri="{FF2B5EF4-FFF2-40B4-BE49-F238E27FC236}">
              <a16:creationId xmlns:a16="http://schemas.microsoft.com/office/drawing/2014/main" id="{705E5395-186D-43DB-955C-5C0D0218AA54}"/>
            </a:ext>
          </a:extLst>
        </xdr:cNvPr>
        <xdr:cNvSpPr/>
      </xdr:nvSpPr>
      <xdr:spPr>
        <a:xfrm>
          <a:off x="771525" y="1190625"/>
          <a:ext cx="1636059" cy="403412"/>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 name="46 Rectángulo redondeado">
          <a:extLst>
            <a:ext uri="{FF2B5EF4-FFF2-40B4-BE49-F238E27FC236}">
              <a16:creationId xmlns:a16="http://schemas.microsoft.com/office/drawing/2014/main" id="{EECD04F1-0AC2-407B-8A5E-2005F5509552}"/>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975360</xdr:colOff>
      <xdr:row>0</xdr:row>
      <xdr:rowOff>182880</xdr:rowOff>
    </xdr:from>
    <xdr:to>
      <xdr:col>2</xdr:col>
      <xdr:colOff>497205</xdr:colOff>
      <xdr:row>3</xdr:row>
      <xdr:rowOff>118306</xdr:rowOff>
    </xdr:to>
    <xdr:pic>
      <xdr:nvPicPr>
        <xdr:cNvPr id="5" name="Imagen 4" descr="Logotipo&#10;&#10;Descripción generada automáticamente con confianza media">
          <a:extLst>
            <a:ext uri="{FF2B5EF4-FFF2-40B4-BE49-F238E27FC236}">
              <a16:creationId xmlns:a16="http://schemas.microsoft.com/office/drawing/2014/main" id="{2B785A8C-8A62-427B-8796-333D4A2441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5360" y="182880"/>
          <a:ext cx="2219325" cy="71266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974912</xdr:colOff>
      <xdr:row>4</xdr:row>
      <xdr:rowOff>257736</xdr:rowOff>
    </xdr:from>
    <xdr:to>
      <xdr:col>2</xdr:col>
      <xdr:colOff>11206</xdr:colOff>
      <xdr:row>5</xdr:row>
      <xdr:rowOff>246531</xdr:rowOff>
    </xdr:to>
    <xdr:sp macro="" textlink="">
      <xdr:nvSpPr>
        <xdr:cNvPr id="4" name="3 Rectángulo redondead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974912" y="1243854"/>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974912</xdr:colOff>
      <xdr:row>4</xdr:row>
      <xdr:rowOff>257736</xdr:rowOff>
    </xdr:from>
    <xdr:to>
      <xdr:col>2</xdr:col>
      <xdr:colOff>11206</xdr:colOff>
      <xdr:row>5</xdr:row>
      <xdr:rowOff>246531</xdr:rowOff>
    </xdr:to>
    <xdr:sp macro="" textlink="">
      <xdr:nvSpPr>
        <xdr:cNvPr id="5" name="3 Rectángulo redondeado">
          <a:hlinkClick xmlns:r="http://schemas.openxmlformats.org/officeDocument/2006/relationships" r:id="rId1"/>
          <a:extLst>
            <a:ext uri="{FF2B5EF4-FFF2-40B4-BE49-F238E27FC236}">
              <a16:creationId xmlns:a16="http://schemas.microsoft.com/office/drawing/2014/main" id="{464E7982-098A-4F30-B04E-68E0EBB56C34}"/>
            </a:ext>
          </a:extLst>
        </xdr:cNvPr>
        <xdr:cNvSpPr/>
      </xdr:nvSpPr>
      <xdr:spPr>
        <a:xfrm>
          <a:off x="974912" y="1248336"/>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749300</xdr:colOff>
      <xdr:row>0</xdr:row>
      <xdr:rowOff>127000</xdr:rowOff>
    </xdr:from>
    <xdr:to>
      <xdr:col>2</xdr:col>
      <xdr:colOff>276225</xdr:colOff>
      <xdr:row>3</xdr:row>
      <xdr:rowOff>77666</xdr:rowOff>
    </xdr:to>
    <xdr:pic>
      <xdr:nvPicPr>
        <xdr:cNvPr id="6" name="Imagen 5" descr="Logotipo&#10;&#10;Descripción generada automáticamente con confianza media">
          <a:extLst>
            <a:ext uri="{FF2B5EF4-FFF2-40B4-BE49-F238E27FC236}">
              <a16:creationId xmlns:a16="http://schemas.microsoft.com/office/drawing/2014/main" id="{B6C330AE-82B6-4128-96E8-8AAA1F63D8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300" y="127000"/>
          <a:ext cx="2219325" cy="71266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986119" y="1176619"/>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0</xdr:colOff>
      <xdr:row>5</xdr:row>
      <xdr:rowOff>358589</xdr:rowOff>
    </xdr:from>
    <xdr:to>
      <xdr:col>2</xdr:col>
      <xdr:colOff>1277471</xdr:colOff>
      <xdr:row>6</xdr:row>
      <xdr:rowOff>347383</xdr:rowOff>
    </xdr:to>
    <xdr:sp macro="" textlink="">
      <xdr:nvSpPr>
        <xdr:cNvPr id="5" name="4 Rectángulo redondeado">
          <a:extLst>
            <a:ext uri="{FF2B5EF4-FFF2-40B4-BE49-F238E27FC236}">
              <a16:creationId xmlns:a16="http://schemas.microsoft.com/office/drawing/2014/main" id="{00000000-0008-0000-0500-000005000000}"/>
            </a:ext>
          </a:extLst>
        </xdr:cNvPr>
        <xdr:cNvSpPr/>
      </xdr:nvSpPr>
      <xdr:spPr>
        <a:xfrm>
          <a:off x="0" y="175932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C2590436-25FE-426A-AAA3-C3FBBE02D87B}"/>
            </a:ext>
          </a:extLst>
        </xdr:cNvPr>
        <xdr:cNvSpPr/>
      </xdr:nvSpPr>
      <xdr:spPr>
        <a:xfrm>
          <a:off x="986119" y="1181101"/>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0</xdr:colOff>
      <xdr:row>5</xdr:row>
      <xdr:rowOff>358589</xdr:rowOff>
    </xdr:from>
    <xdr:to>
      <xdr:col>2</xdr:col>
      <xdr:colOff>1277471</xdr:colOff>
      <xdr:row>6</xdr:row>
      <xdr:rowOff>347383</xdr:rowOff>
    </xdr:to>
    <xdr:sp macro="" textlink="">
      <xdr:nvSpPr>
        <xdr:cNvPr id="7" name="4 Rectángulo redondeado">
          <a:extLst>
            <a:ext uri="{FF2B5EF4-FFF2-40B4-BE49-F238E27FC236}">
              <a16:creationId xmlns:a16="http://schemas.microsoft.com/office/drawing/2014/main" id="{3BA52066-5C01-48CD-8913-F9915E8ABB9B}"/>
            </a:ext>
          </a:extLst>
        </xdr:cNvPr>
        <xdr:cNvSpPr/>
      </xdr:nvSpPr>
      <xdr:spPr>
        <a:xfrm>
          <a:off x="0" y="1758764"/>
          <a:ext cx="3868271"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787400</xdr:colOff>
      <xdr:row>0</xdr:row>
      <xdr:rowOff>50800</xdr:rowOff>
    </xdr:from>
    <xdr:to>
      <xdr:col>2</xdr:col>
      <xdr:colOff>314325</xdr:colOff>
      <xdr:row>3</xdr:row>
      <xdr:rowOff>1466</xdr:rowOff>
    </xdr:to>
    <xdr:pic>
      <xdr:nvPicPr>
        <xdr:cNvPr id="8" name="Imagen 7" descr="Logotipo&#10;&#10;Descripción generada automáticamente con confianza media">
          <a:extLst>
            <a:ext uri="{FF2B5EF4-FFF2-40B4-BE49-F238E27FC236}">
              <a16:creationId xmlns:a16="http://schemas.microsoft.com/office/drawing/2014/main" id="{219E41A8-71F0-43DA-AFD0-2495D62F26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7400" y="50800"/>
          <a:ext cx="2219325" cy="71266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FFF33FA2-C805-4909-90B1-8FF0C880E527}"/>
            </a:ext>
          </a:extLst>
        </xdr:cNvPr>
        <xdr:cNvSpPr/>
      </xdr:nvSpPr>
      <xdr:spPr>
        <a:xfrm>
          <a:off x="986119" y="1181101"/>
          <a:ext cx="1627094" cy="398370"/>
        </a:xfrm>
        <a:prstGeom prst="roundRect">
          <a:avLst/>
        </a:prstGeom>
        <a:solidFill>
          <a:srgbClr val="C00000"/>
        </a:solidFill>
        <a:ln>
          <a:solidFill>
            <a:schemeClr val="bg1">
              <a:lumMod val="65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22412</xdr:colOff>
      <xdr:row>5</xdr:row>
      <xdr:rowOff>302559</xdr:rowOff>
    </xdr:from>
    <xdr:to>
      <xdr:col>3</xdr:col>
      <xdr:colOff>1</xdr:colOff>
      <xdr:row>6</xdr:row>
      <xdr:rowOff>291353</xdr:rowOff>
    </xdr:to>
    <xdr:sp macro="" textlink="">
      <xdr:nvSpPr>
        <xdr:cNvPr id="7" name="3 Rectángulo redondeado">
          <a:extLst>
            <a:ext uri="{FF2B5EF4-FFF2-40B4-BE49-F238E27FC236}">
              <a16:creationId xmlns:a16="http://schemas.microsoft.com/office/drawing/2014/main" id="{B2CFE63B-4D54-4E21-83A8-8F75B63021C0}"/>
            </a:ext>
          </a:extLst>
        </xdr:cNvPr>
        <xdr:cNvSpPr/>
      </xdr:nvSpPr>
      <xdr:spPr>
        <a:xfrm>
          <a:off x="22412" y="1702734"/>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203200</xdr:colOff>
      <xdr:row>0</xdr:row>
      <xdr:rowOff>203200</xdr:rowOff>
    </xdr:from>
    <xdr:to>
      <xdr:col>2</xdr:col>
      <xdr:colOff>991137</xdr:colOff>
      <xdr:row>3</xdr:row>
      <xdr:rowOff>152400</xdr:rowOff>
    </xdr:to>
    <xdr:pic>
      <xdr:nvPicPr>
        <xdr:cNvPr id="8" name="Imagen 7" descr="Logotipo&#10;&#10;Descripción generada automáticamente con confianza media">
          <a:extLst>
            <a:ext uri="{FF2B5EF4-FFF2-40B4-BE49-F238E27FC236}">
              <a16:creationId xmlns:a16="http://schemas.microsoft.com/office/drawing/2014/main" id="{6CC80C2E-5680-4055-BFB6-AF934A2E35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200" y="203200"/>
          <a:ext cx="3480337" cy="11176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67236</xdr:colOff>
      <xdr:row>5</xdr:row>
      <xdr:rowOff>268941</xdr:rowOff>
    </xdr:from>
    <xdr:to>
      <xdr:col>3</xdr:col>
      <xdr:colOff>44825</xdr:colOff>
      <xdr:row>6</xdr:row>
      <xdr:rowOff>257735</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236" y="1669676"/>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32391CF6-0B25-4990-BE4B-AC40E421CA02}"/>
            </a:ext>
          </a:extLst>
        </xdr:cNvPr>
        <xdr:cNvSpPr/>
      </xdr:nvSpPr>
      <xdr:spPr>
        <a:xfrm>
          <a:off x="986119" y="1181101"/>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67236</xdr:colOff>
      <xdr:row>5</xdr:row>
      <xdr:rowOff>268941</xdr:rowOff>
    </xdr:from>
    <xdr:to>
      <xdr:col>3</xdr:col>
      <xdr:colOff>44825</xdr:colOff>
      <xdr:row>6</xdr:row>
      <xdr:rowOff>257735</xdr:rowOff>
    </xdr:to>
    <xdr:sp macro="" textlink="">
      <xdr:nvSpPr>
        <xdr:cNvPr id="7" name="3 Rectángulo redondeado">
          <a:extLst>
            <a:ext uri="{FF2B5EF4-FFF2-40B4-BE49-F238E27FC236}">
              <a16:creationId xmlns:a16="http://schemas.microsoft.com/office/drawing/2014/main" id="{97909FD4-7985-4667-ACA8-ECC59720EA1F}"/>
            </a:ext>
          </a:extLst>
        </xdr:cNvPr>
        <xdr:cNvSpPr/>
      </xdr:nvSpPr>
      <xdr:spPr>
        <a:xfrm>
          <a:off x="67236" y="1669116"/>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152400</xdr:colOff>
      <xdr:row>0</xdr:row>
      <xdr:rowOff>50800</xdr:rowOff>
    </xdr:from>
    <xdr:to>
      <xdr:col>2</xdr:col>
      <xdr:colOff>940337</xdr:colOff>
      <xdr:row>3</xdr:row>
      <xdr:rowOff>406400</xdr:rowOff>
    </xdr:to>
    <xdr:pic>
      <xdr:nvPicPr>
        <xdr:cNvPr id="8" name="Imagen 7" descr="Logotipo&#10;&#10;Descripción generada automáticamente con confianza media">
          <a:extLst>
            <a:ext uri="{FF2B5EF4-FFF2-40B4-BE49-F238E27FC236}">
              <a16:creationId xmlns:a16="http://schemas.microsoft.com/office/drawing/2014/main" id="{707AF9D1-2742-4BE5-8D92-8B99F96DF0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50800"/>
          <a:ext cx="3480337" cy="11176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A65D3DA-7270-4D3C-9611-E96C8D9C2CEA}"/>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0F4555FF-2432-4F4F-B868-EBD7D130F8E3}"/>
            </a:ext>
          </a:extLst>
        </xdr:cNvPr>
        <xdr:cNvSpPr/>
      </xdr:nvSpPr>
      <xdr:spPr>
        <a:xfrm>
          <a:off x="986119" y="1181101"/>
          <a:ext cx="1627094" cy="398370"/>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457201</xdr:colOff>
      <xdr:row>0</xdr:row>
      <xdr:rowOff>57150</xdr:rowOff>
    </xdr:from>
    <xdr:to>
      <xdr:col>2</xdr:col>
      <xdr:colOff>552450</xdr:colOff>
      <xdr:row>3</xdr:row>
      <xdr:rowOff>201209</xdr:rowOff>
    </xdr:to>
    <xdr:pic>
      <xdr:nvPicPr>
        <xdr:cNvPr id="6" name="Imagen 5" descr="Logotipo&#10;&#10;Descripción generada automáticamente con confianza media">
          <a:extLst>
            <a:ext uri="{FF2B5EF4-FFF2-40B4-BE49-F238E27FC236}">
              <a16:creationId xmlns:a16="http://schemas.microsoft.com/office/drawing/2014/main" id="{72FD819A-3BB6-4F0C-AE9C-F16D698889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1" y="57150"/>
          <a:ext cx="2762249" cy="88700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pajaro\Downloads\Formato-Integracion-Plan-de-Accion-V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ylocarno\Downloads\formulacion_proyecto_i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EGABL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Formato-Integracion-Plan-de-Acc"/>
    </sheetNames>
    <definedNames>
      <definedName name="Hoja11.PINAR"/>
      <definedName name="Hoja12.PIC"/>
      <definedName name="Hoja13.Plan_de_Incentivos"/>
      <definedName name="Hoja14.P_SST"/>
      <definedName name="Hoja15.PETH"/>
      <definedName name="Hoja16.Plan_de_Vacantes"/>
      <definedName name="Hoja17.Pre_RRHH"/>
      <definedName name="Hoja18.Tratamiento_de_riesgos"/>
      <definedName name="Hoja19.Seguridad_de_Info"/>
      <definedName name="Hoja2.PAAC"/>
      <definedName name="Hoja3.PETI"/>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efreshError="1">
        <row r="1">
          <cell r="M1" t="str">
            <v>Código: OAP-F09</v>
          </cell>
        </row>
        <row r="2">
          <cell r="M2" t="str">
            <v>Versión: 1</v>
          </cell>
        </row>
        <row r="3">
          <cell r="M3" t="str">
            <v>Fecha de actualización: 4 de noviembre de 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3" Type="http://schemas.openxmlformats.org/officeDocument/2006/relationships/hyperlink" Target="https://drive.google.com/drive/u/0/folders/1Cb7XO9e6S1VDDPCPKSbed4xd_CS4w-xZ" TargetMode="External"/><Relationship Id="rId18" Type="http://schemas.openxmlformats.org/officeDocument/2006/relationships/hyperlink" Target="https://drive.google.com/drive/u/0/folders/1ctqm9dg9mRQBNgsKdFde0opD4eKMdUjl" TargetMode="External"/><Relationship Id="rId26" Type="http://schemas.openxmlformats.org/officeDocument/2006/relationships/hyperlink" Target="https://drive.google.com/drive/u/0/folders/1I3F-fo-y7RX7dO1xGwMAiN7xj2-L5V0z" TargetMode="External"/><Relationship Id="rId39" Type="http://schemas.openxmlformats.org/officeDocument/2006/relationships/hyperlink" Target="https://drive.google.com/drive/u/0/folders/1RqN6kvmoSCx5FeKNAa1ZCXo_Cx6ESkZn" TargetMode="External"/><Relationship Id="rId21" Type="http://schemas.openxmlformats.org/officeDocument/2006/relationships/hyperlink" Target="https://drive.google.com/drive/u/0/folders/1POrVWGFldqrtq-SC5eA3BmJKAMa6Nz48" TargetMode="External"/><Relationship Id="rId34" Type="http://schemas.openxmlformats.org/officeDocument/2006/relationships/hyperlink" Target="https://www.atlantico.gov.co/index.php/informes-de-rendicion-de-cuentas/25880-informe-audiencia-publica-de-rendicion-de-cuentas-gestion-2024" TargetMode="External"/><Relationship Id="rId42" Type="http://schemas.openxmlformats.org/officeDocument/2006/relationships/hyperlink" Target="https://drive.google.com/drive/u/0/folders/1L0IMB6ENBVGmVRsweo1pCqxY-F3F-YTI" TargetMode="External"/><Relationship Id="rId47" Type="http://schemas.openxmlformats.org/officeDocument/2006/relationships/drawing" Target="../drawings/drawing12.xml"/><Relationship Id="rId7" Type="http://schemas.openxmlformats.org/officeDocument/2006/relationships/hyperlink" Target="https://drive.google.com/drive/u/0/folders/1i-i_yHKQ93ySsQLiTgTOWMBWCMBnDCAn" TargetMode="External"/><Relationship Id="rId2" Type="http://schemas.openxmlformats.org/officeDocument/2006/relationships/hyperlink" Target="https://drive.google.com/drive/u/0/folders/1i-i_yHKQ93ySsQLiTgTOWMBWCMBnDCAn" TargetMode="External"/><Relationship Id="rId16" Type="http://schemas.openxmlformats.org/officeDocument/2006/relationships/hyperlink" Target="https://drive.google.com/drive/u/0/folders/1ctqm9dg9mRQBNgsKdFde0opD4eKMdUjl" TargetMode="External"/><Relationship Id="rId29" Type="http://schemas.openxmlformats.org/officeDocument/2006/relationships/hyperlink" Target="https://transitodelatlantico.gov.co/transparencia-y-acceso-a-la-informacion-publica/" TargetMode="External"/><Relationship Id="rId1" Type="http://schemas.openxmlformats.org/officeDocument/2006/relationships/hyperlink" Target="https://drive.google.com/drive/u/0/folders/1i-i_yHKQ93ySsQLiTgTOWMBWCMBnDCAn" TargetMode="External"/><Relationship Id="rId6" Type="http://schemas.openxmlformats.org/officeDocument/2006/relationships/hyperlink" Target="https://transitodelatlantico.gov.co/plan-anti-corrupcion/" TargetMode="External"/><Relationship Id="rId11" Type="http://schemas.openxmlformats.org/officeDocument/2006/relationships/hyperlink" Target="https://drive.google.com/drive/u/0/folders/1y21k9hCSNYBNEBTZYTAGpl4JVWdQpdOg" TargetMode="External"/><Relationship Id="rId24" Type="http://schemas.openxmlformats.org/officeDocument/2006/relationships/hyperlink" Target="https://transitodelatlantico.gov.co/transparencia-y-acceso-a-la-informacion-publica/" TargetMode="External"/><Relationship Id="rId32" Type="http://schemas.openxmlformats.org/officeDocument/2006/relationships/hyperlink" Target="https://drive.google.com/drive/u/0/folders/1XZ12hkoERPPPFx5HdpEMB6_c2dRaJMK7" TargetMode="External"/><Relationship Id="rId37" Type="http://schemas.openxmlformats.org/officeDocument/2006/relationships/hyperlink" Target="https://drive.google.com/file/d/1DGpQpo53BK5Uwd9BVNqksjS7YiAMtLgK/view?usp=drive_link" TargetMode="External"/><Relationship Id="rId40" Type="http://schemas.openxmlformats.org/officeDocument/2006/relationships/hyperlink" Target="https://drive.google.com/drive/u/0/folders/1Thf6V-yutqInJQmIS5oi1p8Cb4bYwJN_" TargetMode="External"/><Relationship Id="rId45" Type="http://schemas.openxmlformats.org/officeDocument/2006/relationships/hyperlink" Target="https://drive.google.com/drive/u/0/folders/1WxXSkJWvcrRLWv4_DjV-Re-yqPtSAekM" TargetMode="External"/><Relationship Id="rId5" Type="http://schemas.openxmlformats.org/officeDocument/2006/relationships/hyperlink" Target="https://transito.transitodelatlantico.gov.co:5443/index.php/matrices/" TargetMode="External"/><Relationship Id="rId15" Type="http://schemas.openxmlformats.org/officeDocument/2006/relationships/hyperlink" Target="https://drive.google.com/drive/u/0/folders/1RqN6kvmoSCx5FeKNAa1ZCXo_Cx6ESkZn" TargetMode="External"/><Relationship Id="rId23" Type="http://schemas.openxmlformats.org/officeDocument/2006/relationships/hyperlink" Target="https://drive.google.com/drive/u/0/folders/1I3F-fo-y7RX7dO1xGwMAiN7xj2-L5V0z" TargetMode="External"/><Relationship Id="rId28" Type="http://schemas.openxmlformats.org/officeDocument/2006/relationships/hyperlink" Target="https://transitodelatlantico.gov.co/" TargetMode="External"/><Relationship Id="rId36" Type="http://schemas.openxmlformats.org/officeDocument/2006/relationships/hyperlink" Target="https://drive.google.com/drive/u/0/folders/16TFBSUzizG7WvOjOefpjujAsQh1d-w_w" TargetMode="External"/><Relationship Id="rId10" Type="http://schemas.openxmlformats.org/officeDocument/2006/relationships/hyperlink" Target="https://drive.google.com/drive/u/0/folders/1cgnIJ_VjpnOPnt0UG14jWjtaAV8xAYht" TargetMode="External"/><Relationship Id="rId19" Type="http://schemas.openxmlformats.org/officeDocument/2006/relationships/hyperlink" Target="https://drive.google.com/drive/u/0/folders/1ctqm9dg9mRQBNgsKdFde0opD4eKMdUjl" TargetMode="External"/><Relationship Id="rId31" Type="http://schemas.openxmlformats.org/officeDocument/2006/relationships/hyperlink" Target="https://drive.google.com/drive/u/0/folders/1hbL29BFqmLKYDEYVHnDZ3jGO18RwKqAm" TargetMode="External"/><Relationship Id="rId44" Type="http://schemas.openxmlformats.org/officeDocument/2006/relationships/hyperlink" Target="https://drive.google.com/drive/u/0/folders/14RnG91dsUxj3TDIfuQIoGNpcBQIBI-k7" TargetMode="External"/><Relationship Id="rId4" Type="http://schemas.openxmlformats.org/officeDocument/2006/relationships/hyperlink" Target="https://drive.google.com/drive/u/0/folders/1SFUMqIwiKE53pW_lg385TPQeu6kn239N" TargetMode="External"/><Relationship Id="rId9" Type="http://schemas.openxmlformats.org/officeDocument/2006/relationships/hyperlink" Target="https://drive.google.com/drive/u/0/folders/1i-i_yHKQ93ySsQLiTgTOWMBWCMBnDCAn" TargetMode="External"/><Relationship Id="rId14" Type="http://schemas.openxmlformats.org/officeDocument/2006/relationships/hyperlink" Target="https://drive.google.com/drive/u/0/folders/1WzdV0IeIX2jJZT3rW7ogXPhf37_g70UZ" TargetMode="External"/><Relationship Id="rId22" Type="http://schemas.openxmlformats.org/officeDocument/2006/relationships/hyperlink" Target="https://transitodelatlantico.gov.co/" TargetMode="External"/><Relationship Id="rId27" Type="http://schemas.openxmlformats.org/officeDocument/2006/relationships/hyperlink" Target="https://transitodelatlantico.gov.co/transparencia-y-acceso-a-la-informacion-publica/" TargetMode="External"/><Relationship Id="rId30" Type="http://schemas.openxmlformats.org/officeDocument/2006/relationships/hyperlink" Target="https://drive.google.com/drive/u/0/folders/1EsVytFp4tnWtOwehCr6nZMw7RDHvlgFa" TargetMode="External"/><Relationship Id="rId35" Type="http://schemas.openxmlformats.org/officeDocument/2006/relationships/hyperlink" Target="https://www.youtube.com/watch?v=8gmwqNljyPI" TargetMode="External"/><Relationship Id="rId43" Type="http://schemas.openxmlformats.org/officeDocument/2006/relationships/hyperlink" Target="https://drive.google.com/drive/u/0/folders/1n6t7yM0pZuL74IKglyVO2lWRX7yne5qe" TargetMode="External"/><Relationship Id="rId8" Type="http://schemas.openxmlformats.org/officeDocument/2006/relationships/hyperlink" Target="https://drive.google.com/drive/u/0/folders/1i5ebbXK4GVlRPtpeGhehjACkY5EnAQhH" TargetMode="External"/><Relationship Id="rId3" Type="http://schemas.openxmlformats.org/officeDocument/2006/relationships/hyperlink" Target="https://drive.google.com/drive/u/0/folders/1i-i_yHKQ93ySsQLiTgTOWMBWCMBnDCAn" TargetMode="External"/><Relationship Id="rId12" Type="http://schemas.openxmlformats.org/officeDocument/2006/relationships/hyperlink" Target="https://drive.google.com/drive/u/0/folders/1Cb7XO9e6S1VDDPCPKSbed4xd_CS4w-xZ%20%20Informe%20trimestral%20PQRSD%20(Enero%20a%20Marzo%20de%202025)" TargetMode="External"/><Relationship Id="rId17" Type="http://schemas.openxmlformats.org/officeDocument/2006/relationships/hyperlink" Target="https://drive.google.com/drive/u/0/folders/1ctqm9dg9mRQBNgsKdFde0opD4eKMdUjl" TargetMode="External"/><Relationship Id="rId25" Type="http://schemas.openxmlformats.org/officeDocument/2006/relationships/hyperlink" Target="https://transitodelatlantico.gov.co/" TargetMode="External"/><Relationship Id="rId33" Type="http://schemas.openxmlformats.org/officeDocument/2006/relationships/hyperlink" Target="https://transitodelatlantico.gov.co/" TargetMode="External"/><Relationship Id="rId38" Type="http://schemas.openxmlformats.org/officeDocument/2006/relationships/hyperlink" Target="https://drive.google.com/drive/u/0/folders/1WzeLltDWIx7yzsnHVVLQdNmKvLTwOqQL" TargetMode="External"/><Relationship Id="rId46" Type="http://schemas.openxmlformats.org/officeDocument/2006/relationships/printerSettings" Target="../printerSettings/printerSettings6.bin"/><Relationship Id="rId20" Type="http://schemas.openxmlformats.org/officeDocument/2006/relationships/hyperlink" Target="https://drive.google.com/drive/u/0/folders/1POrVWGFldqrtq-SC5eA3BmJKAMa6Nz48" TargetMode="External"/><Relationship Id="rId41" Type="http://schemas.openxmlformats.org/officeDocument/2006/relationships/hyperlink" Target="https://drive.google.com/drive/u/0/folders/1mG5PzTygx0yjhFS9a5ugeziRU7ydcpx0"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mailto:wnoguera@transitodelatlantico.gov.co" TargetMode="External"/><Relationship Id="rId21" Type="http://schemas.openxmlformats.org/officeDocument/2006/relationships/hyperlink" Target="mailto:wnoguera@transitodelatlantico.gov.co" TargetMode="External"/><Relationship Id="rId42" Type="http://schemas.openxmlformats.org/officeDocument/2006/relationships/hyperlink" Target="mailto:kvillar@transitodelatlantico.gov.co" TargetMode="External"/><Relationship Id="rId47" Type="http://schemas.openxmlformats.org/officeDocument/2006/relationships/hyperlink" Target="mailto:MCHIMAS@TRANSITODELATLANTICO.GOV.CO" TargetMode="External"/><Relationship Id="rId63" Type="http://schemas.openxmlformats.org/officeDocument/2006/relationships/hyperlink" Target="mailto:wnoguera@transitodelatlantico.gov.co" TargetMode="External"/><Relationship Id="rId68" Type="http://schemas.openxmlformats.org/officeDocument/2006/relationships/hyperlink" Target="mailto:ifontalvo@transitodelatlantico.gov.co" TargetMode="External"/><Relationship Id="rId84" Type="http://schemas.openxmlformats.org/officeDocument/2006/relationships/hyperlink" Target="mailto:ifontalvo@transitodelatlantico.gov.co" TargetMode="External"/><Relationship Id="rId16" Type="http://schemas.openxmlformats.org/officeDocument/2006/relationships/hyperlink" Target="mailto:wnoguera@transitodelatlantico.gov.co" TargetMode="External"/><Relationship Id="rId11" Type="http://schemas.openxmlformats.org/officeDocument/2006/relationships/hyperlink" Target="mailto:wnoguera@transitodelatlantico.gov.co" TargetMode="External"/><Relationship Id="rId32" Type="http://schemas.openxmlformats.org/officeDocument/2006/relationships/hyperlink" Target="mailto:wnoguera@transitodelatlantico.gov.co" TargetMode="External"/><Relationship Id="rId37" Type="http://schemas.openxmlformats.org/officeDocument/2006/relationships/hyperlink" Target="mailto:wnoguera@transitodelatlantico.gov.co" TargetMode="External"/><Relationship Id="rId53" Type="http://schemas.openxmlformats.org/officeDocument/2006/relationships/hyperlink" Target="mailto:MCHIMAS@TRANSITODELATLANTICO.GOV.CO" TargetMode="External"/><Relationship Id="rId58" Type="http://schemas.openxmlformats.org/officeDocument/2006/relationships/hyperlink" Target="mailto:MCHIMAS@TRANSITODELATLANTICO.GOV.CO" TargetMode="External"/><Relationship Id="rId74" Type="http://schemas.openxmlformats.org/officeDocument/2006/relationships/hyperlink" Target="mailto:ifontalvo@transitodelatlantico.gov.co" TargetMode="External"/><Relationship Id="rId79" Type="http://schemas.openxmlformats.org/officeDocument/2006/relationships/hyperlink" Target="mailto:ifontalvo@transitodelatlantico.gov.co" TargetMode="External"/><Relationship Id="rId5" Type="http://schemas.openxmlformats.org/officeDocument/2006/relationships/hyperlink" Target="mailto:jhernandez@transitodelatlantico.gov.co" TargetMode="External"/><Relationship Id="rId19" Type="http://schemas.openxmlformats.org/officeDocument/2006/relationships/hyperlink" Target="mailto:wnoguera@transitodelatlantico.gov.co" TargetMode="External"/><Relationship Id="rId14" Type="http://schemas.openxmlformats.org/officeDocument/2006/relationships/hyperlink" Target="mailto:wnoguera@transitodelatlantico.gov.co" TargetMode="External"/><Relationship Id="rId22" Type="http://schemas.openxmlformats.org/officeDocument/2006/relationships/hyperlink" Target="mailto:wnoguera@transitodelatlantico.gov.co" TargetMode="External"/><Relationship Id="rId27" Type="http://schemas.openxmlformats.org/officeDocument/2006/relationships/hyperlink" Target="mailto:wnoguera@transitodelatlantico.gov.co" TargetMode="External"/><Relationship Id="rId30" Type="http://schemas.openxmlformats.org/officeDocument/2006/relationships/hyperlink" Target="mailto:wnoguera@transitodelatlantico.gov.co" TargetMode="External"/><Relationship Id="rId35" Type="http://schemas.openxmlformats.org/officeDocument/2006/relationships/hyperlink" Target="mailto:wnoguera@transitodelatlantico.gov.co" TargetMode="External"/><Relationship Id="rId43" Type="http://schemas.openxmlformats.org/officeDocument/2006/relationships/hyperlink" Target="mailto:cgranados@transitodelatlantico.gov.co" TargetMode="External"/><Relationship Id="rId48" Type="http://schemas.openxmlformats.org/officeDocument/2006/relationships/hyperlink" Target="mailto:MCHIMAS@TRANSITODELATLANTICO.GOV.CO" TargetMode="External"/><Relationship Id="rId56" Type="http://schemas.openxmlformats.org/officeDocument/2006/relationships/hyperlink" Target="mailto:MCHIMAS@TRANSITODELATLANTICO.GOV.CO" TargetMode="External"/><Relationship Id="rId64" Type="http://schemas.openxmlformats.org/officeDocument/2006/relationships/hyperlink" Target="mailto:wnoguera@transitodelatlantico.gov.co" TargetMode="External"/><Relationship Id="rId69" Type="http://schemas.openxmlformats.org/officeDocument/2006/relationships/hyperlink" Target="mailto:ifontalvo@transitodelatlantico.gov.co" TargetMode="External"/><Relationship Id="rId77" Type="http://schemas.openxmlformats.org/officeDocument/2006/relationships/hyperlink" Target="mailto:ifontalvo@transitodelatlantico.gov.co" TargetMode="External"/><Relationship Id="rId8" Type="http://schemas.openxmlformats.org/officeDocument/2006/relationships/hyperlink" Target="mailto:wnoguera@transitodelatlantico.gov.co" TargetMode="External"/><Relationship Id="rId51" Type="http://schemas.openxmlformats.org/officeDocument/2006/relationships/hyperlink" Target="mailto:MCHIMAS@TRANSITODELATLANTICO.GOV.CO" TargetMode="External"/><Relationship Id="rId72" Type="http://schemas.openxmlformats.org/officeDocument/2006/relationships/hyperlink" Target="mailto:ifontalvo@transitodelatlantico.gov.co" TargetMode="External"/><Relationship Id="rId80" Type="http://schemas.openxmlformats.org/officeDocument/2006/relationships/hyperlink" Target="mailto:ifontalvo@transitodelatlantico.gov.co" TargetMode="External"/><Relationship Id="rId85" Type="http://schemas.openxmlformats.org/officeDocument/2006/relationships/hyperlink" Target="mailto:ifontalvo@transitodelatlantico.gov.co" TargetMode="External"/><Relationship Id="rId3" Type="http://schemas.openxmlformats.org/officeDocument/2006/relationships/hyperlink" Target="mailto:cmercado@transitodelatlantico.gov.co" TargetMode="External"/><Relationship Id="rId12" Type="http://schemas.openxmlformats.org/officeDocument/2006/relationships/hyperlink" Target="mailto:wnoguera@transitodelatlantico.gov.co" TargetMode="External"/><Relationship Id="rId17" Type="http://schemas.openxmlformats.org/officeDocument/2006/relationships/hyperlink" Target="mailto:wnoguera@transitodelatlantico.gov.co" TargetMode="External"/><Relationship Id="rId25" Type="http://schemas.openxmlformats.org/officeDocument/2006/relationships/hyperlink" Target="mailto:wnoguera@transitodelatlantico.gov.co" TargetMode="External"/><Relationship Id="rId33" Type="http://schemas.openxmlformats.org/officeDocument/2006/relationships/hyperlink" Target="mailto:wnoguera@transitodelatlantico.gov.co" TargetMode="External"/><Relationship Id="rId38" Type="http://schemas.openxmlformats.org/officeDocument/2006/relationships/hyperlink" Target="mailto:wnoguera@transitodelatlantico.gov.co" TargetMode="External"/><Relationship Id="rId46" Type="http://schemas.openxmlformats.org/officeDocument/2006/relationships/hyperlink" Target="mailto:MCHIMAS@TRANSITODELATLANTICO.GOV.CO" TargetMode="External"/><Relationship Id="rId59" Type="http://schemas.openxmlformats.org/officeDocument/2006/relationships/hyperlink" Target="mailto:MCHIMAS@TRANSITODELATLANTICO.GOV.CO" TargetMode="External"/><Relationship Id="rId67" Type="http://schemas.openxmlformats.org/officeDocument/2006/relationships/hyperlink" Target="mailto:ifontalvo@transitodelatlantico.gov.co" TargetMode="External"/><Relationship Id="rId20" Type="http://schemas.openxmlformats.org/officeDocument/2006/relationships/hyperlink" Target="mailto:wnoguera@transitodelatlantico.gov.co" TargetMode="External"/><Relationship Id="rId41" Type="http://schemas.openxmlformats.org/officeDocument/2006/relationships/hyperlink" Target="mailto:kvillar@transitodelatlantico.gov.co" TargetMode="External"/><Relationship Id="rId54" Type="http://schemas.openxmlformats.org/officeDocument/2006/relationships/hyperlink" Target="mailto:MCHIMAS@TRANSITODELATLANTICO.GOV.CO" TargetMode="External"/><Relationship Id="rId62" Type="http://schemas.openxmlformats.org/officeDocument/2006/relationships/hyperlink" Target="mailto:cgranados@transitodelatlantico.gov.co" TargetMode="External"/><Relationship Id="rId70" Type="http://schemas.openxmlformats.org/officeDocument/2006/relationships/hyperlink" Target="mailto:ifontalvo@transitodelatlantico.gov.co" TargetMode="External"/><Relationship Id="rId75" Type="http://schemas.openxmlformats.org/officeDocument/2006/relationships/hyperlink" Target="mailto:ifontalvo@transitodelatlantico.gov.co" TargetMode="External"/><Relationship Id="rId83" Type="http://schemas.openxmlformats.org/officeDocument/2006/relationships/hyperlink" Target="mailto:ifontalvo@transitodelatlantico.gov.co" TargetMode="External"/><Relationship Id="rId88" Type="http://schemas.openxmlformats.org/officeDocument/2006/relationships/hyperlink" Target="mailto:kvillar@transitodelatlantico.gov.co" TargetMode="External"/><Relationship Id="rId1" Type="http://schemas.openxmlformats.org/officeDocument/2006/relationships/hyperlink" Target="mailto:cmercado@transitodelatlantico.gov.co" TargetMode="External"/><Relationship Id="rId6" Type="http://schemas.openxmlformats.org/officeDocument/2006/relationships/hyperlink" Target="mailto:ylocarno@transitodelatlantico.gov.co" TargetMode="External"/><Relationship Id="rId15" Type="http://schemas.openxmlformats.org/officeDocument/2006/relationships/hyperlink" Target="mailto:wnoguera@transitodelatlantico.gov.co" TargetMode="External"/><Relationship Id="rId23" Type="http://schemas.openxmlformats.org/officeDocument/2006/relationships/hyperlink" Target="mailto:wnoguera@transitodelatlantico.gov.co" TargetMode="External"/><Relationship Id="rId28" Type="http://schemas.openxmlformats.org/officeDocument/2006/relationships/hyperlink" Target="mailto:wnoguera@transitodelatlantico.gov.co" TargetMode="External"/><Relationship Id="rId36" Type="http://schemas.openxmlformats.org/officeDocument/2006/relationships/hyperlink" Target="mailto:wnoguera@transitodelatlantico.gov.co" TargetMode="External"/><Relationship Id="rId49" Type="http://schemas.openxmlformats.org/officeDocument/2006/relationships/hyperlink" Target="mailto:MCHIMAS@TRANSITODELATLANTICO.GOV.CO" TargetMode="External"/><Relationship Id="rId57" Type="http://schemas.openxmlformats.org/officeDocument/2006/relationships/hyperlink" Target="mailto:MCHIMAS@TRANSITODELATLANTICO.GOV.CO" TargetMode="External"/><Relationship Id="rId10" Type="http://schemas.openxmlformats.org/officeDocument/2006/relationships/hyperlink" Target="mailto:wnoguera@transitodelatlantico.gov.co" TargetMode="External"/><Relationship Id="rId31" Type="http://schemas.openxmlformats.org/officeDocument/2006/relationships/hyperlink" Target="mailto:wnoguera@transitodelatlantico.gov.co" TargetMode="External"/><Relationship Id="rId44" Type="http://schemas.openxmlformats.org/officeDocument/2006/relationships/hyperlink" Target="mailto:MCHIMAS@TRANSITODELATLANTICO.GOV.CO" TargetMode="External"/><Relationship Id="rId52" Type="http://schemas.openxmlformats.org/officeDocument/2006/relationships/hyperlink" Target="mailto:MCHIMAS@TRANSITODELATLANTICO.GOV.CO" TargetMode="External"/><Relationship Id="rId60" Type="http://schemas.openxmlformats.org/officeDocument/2006/relationships/hyperlink" Target="mailto:wnoguera@transitodelatlantico.gov.co" TargetMode="External"/><Relationship Id="rId65" Type="http://schemas.openxmlformats.org/officeDocument/2006/relationships/hyperlink" Target="mailto:wnoguera@transitodelatlantico.gov.co" TargetMode="External"/><Relationship Id="rId73" Type="http://schemas.openxmlformats.org/officeDocument/2006/relationships/hyperlink" Target="mailto:ifontalvo@transitodelatlantico.gov.co" TargetMode="External"/><Relationship Id="rId78" Type="http://schemas.openxmlformats.org/officeDocument/2006/relationships/hyperlink" Target="mailto:ifontalvo@transitodelatlantico.gov.co" TargetMode="External"/><Relationship Id="rId81" Type="http://schemas.openxmlformats.org/officeDocument/2006/relationships/hyperlink" Target="mailto:ifontalvo@transitodelatlantico.gov.co" TargetMode="External"/><Relationship Id="rId86" Type="http://schemas.openxmlformats.org/officeDocument/2006/relationships/hyperlink" Target="mailto:kvillar@transitodelatlantico.gov.co" TargetMode="External"/><Relationship Id="rId4" Type="http://schemas.openxmlformats.org/officeDocument/2006/relationships/hyperlink" Target="mailto:cmercado@transitodelatlantico.gov.co" TargetMode="External"/><Relationship Id="rId9" Type="http://schemas.openxmlformats.org/officeDocument/2006/relationships/hyperlink" Target="mailto:wnoguera@transitodelatlantico.gov.co" TargetMode="External"/><Relationship Id="rId13" Type="http://schemas.openxmlformats.org/officeDocument/2006/relationships/hyperlink" Target="mailto:wnoguera@transitodelatlantico.gov.co" TargetMode="External"/><Relationship Id="rId18" Type="http://schemas.openxmlformats.org/officeDocument/2006/relationships/hyperlink" Target="mailto:wnoguera@transitodelatlantico.gov.co" TargetMode="External"/><Relationship Id="rId39" Type="http://schemas.openxmlformats.org/officeDocument/2006/relationships/hyperlink" Target="mailto:kvillar@transitodelatlantico.gov.co" TargetMode="External"/><Relationship Id="rId34" Type="http://schemas.openxmlformats.org/officeDocument/2006/relationships/hyperlink" Target="mailto:wnoguera@transitodelatlantico.gov.co" TargetMode="External"/><Relationship Id="rId50" Type="http://schemas.openxmlformats.org/officeDocument/2006/relationships/hyperlink" Target="mailto:MCHIMAS@TRANSITODELATLANTICO.GOV.CO" TargetMode="External"/><Relationship Id="rId55" Type="http://schemas.openxmlformats.org/officeDocument/2006/relationships/hyperlink" Target="mailto:MCHIMAS@TRANSITODELATLANTICO.GOV.CO" TargetMode="External"/><Relationship Id="rId76" Type="http://schemas.openxmlformats.org/officeDocument/2006/relationships/hyperlink" Target="mailto:ifontalvo@transitodelatlantico.gov.co" TargetMode="External"/><Relationship Id="rId7" Type="http://schemas.openxmlformats.org/officeDocument/2006/relationships/hyperlink" Target="mailto:wnoguera@transitodelatlantico.gov.co" TargetMode="External"/><Relationship Id="rId71" Type="http://schemas.openxmlformats.org/officeDocument/2006/relationships/hyperlink" Target="mailto:ifontalvo@transitodelatlantico.gov.co" TargetMode="External"/><Relationship Id="rId2" Type="http://schemas.openxmlformats.org/officeDocument/2006/relationships/hyperlink" Target="mailto:cmercado@transitodelatlantico.gov.co" TargetMode="External"/><Relationship Id="rId29" Type="http://schemas.openxmlformats.org/officeDocument/2006/relationships/hyperlink" Target="mailto:wnoguera@transitodelatlantico.gov.co" TargetMode="External"/><Relationship Id="rId24" Type="http://schemas.openxmlformats.org/officeDocument/2006/relationships/hyperlink" Target="mailto:wnoguera@transitodelatlantico.gov.co" TargetMode="External"/><Relationship Id="rId40" Type="http://schemas.openxmlformats.org/officeDocument/2006/relationships/hyperlink" Target="mailto:kvillar@transitodelatlantico.gov.co" TargetMode="External"/><Relationship Id="rId45" Type="http://schemas.openxmlformats.org/officeDocument/2006/relationships/hyperlink" Target="mailto:MCHIMAS@TRANSITODELATLANTICO.GOV.CO" TargetMode="External"/><Relationship Id="rId66" Type="http://schemas.openxmlformats.org/officeDocument/2006/relationships/hyperlink" Target="mailto:ifontalvo@transitodelatlantico.gov.co" TargetMode="External"/><Relationship Id="rId87" Type="http://schemas.openxmlformats.org/officeDocument/2006/relationships/hyperlink" Target="mailto:kvillar@transitodelatlantico.gov.co" TargetMode="External"/><Relationship Id="rId61" Type="http://schemas.openxmlformats.org/officeDocument/2006/relationships/hyperlink" Target="mailto:cgranados@transitodelatlantico.gov.co" TargetMode="External"/><Relationship Id="rId82" Type="http://schemas.openxmlformats.org/officeDocument/2006/relationships/hyperlink" Target="mailto:ifontalvo@transitodelatlantico.gov.c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C00000"/>
  </sheetPr>
  <dimension ref="A1:WDE40"/>
  <sheetViews>
    <sheetView showGridLines="0" zoomScale="50" zoomScaleNormal="50" workbookViewId="0">
      <selection activeCell="U27" sqref="U27"/>
    </sheetView>
  </sheetViews>
  <sheetFormatPr baseColWidth="10" defaultColWidth="0" defaultRowHeight="14.4" x14ac:dyDescent="0.3"/>
  <cols>
    <col min="1" max="14" width="11.44140625" customWidth="1"/>
    <col min="15" max="15" width="11.44140625" style="1" customWidth="1"/>
    <col min="16" max="28" width="11.44140625" style="5" customWidth="1"/>
    <col min="29" max="269" width="11.44140625" style="5" hidden="1"/>
    <col min="270" max="284" width="11.44140625" style="5" customWidth="1"/>
    <col min="285" max="525" width="11.44140625" style="5" hidden="1"/>
    <col min="526" max="553" width="11.44140625" style="5" customWidth="1"/>
    <col min="554" max="794" width="11.44140625" style="5" hidden="1"/>
    <col min="795" max="809" width="11.44140625" style="5" customWidth="1"/>
    <col min="810" max="1050" width="11.44140625" style="5" hidden="1"/>
    <col min="1051" max="1051" width="11.44140625" style="5" customWidth="1"/>
    <col min="1052" max="1065" width="11.44140625" customWidth="1"/>
    <col min="1066" max="1306" width="11.44140625" hidden="1"/>
    <col min="1307" max="1321" width="11.44140625" customWidth="1"/>
    <col min="1322" max="1562" width="11.44140625" hidden="1"/>
    <col min="1563" max="1577" width="11.44140625" customWidth="1"/>
    <col min="1578" max="1818" width="11.44140625" hidden="1"/>
    <col min="1819" max="1833" width="11.44140625" customWidth="1"/>
    <col min="1834" max="2074" width="11.44140625" hidden="1"/>
    <col min="2075" max="2089" width="11.44140625" customWidth="1"/>
    <col min="2090" max="2330" width="11.44140625" hidden="1"/>
    <col min="2331" max="2345" width="11.44140625" customWidth="1"/>
    <col min="2346" max="2586" width="11.44140625" hidden="1"/>
    <col min="2587" max="2601" width="11.44140625" customWidth="1"/>
    <col min="2602" max="2842" width="11.44140625" hidden="1"/>
    <col min="2843" max="2857" width="11.44140625" customWidth="1"/>
    <col min="2858" max="3098" width="11.44140625" hidden="1"/>
    <col min="3099" max="3113" width="11.44140625" customWidth="1"/>
    <col min="3114" max="3354" width="11.44140625" hidden="1"/>
    <col min="3355" max="3369" width="11.44140625" customWidth="1"/>
    <col min="3370" max="3610" width="11.44140625" hidden="1"/>
    <col min="3611" max="3625" width="11.44140625" customWidth="1"/>
    <col min="3626" max="3866" width="11.44140625" hidden="1"/>
    <col min="3867" max="3881" width="11.44140625" customWidth="1"/>
    <col min="3882" max="4122" width="11.44140625" hidden="1"/>
    <col min="4123" max="4137" width="11.44140625" customWidth="1"/>
    <col min="4138" max="4378" width="11.44140625" hidden="1"/>
    <col min="4379" max="4393" width="11.44140625" customWidth="1"/>
    <col min="4394" max="4634" width="11.44140625" hidden="1"/>
    <col min="4635" max="4649" width="11.44140625" customWidth="1"/>
    <col min="4650" max="4890" width="11.44140625" hidden="1"/>
    <col min="4891" max="4905" width="11.44140625" customWidth="1"/>
    <col min="4906" max="5146" width="11.44140625" hidden="1"/>
    <col min="5147" max="5161" width="11.44140625" customWidth="1"/>
    <col min="5162" max="5402" width="11.44140625" hidden="1"/>
    <col min="5403" max="5417" width="11.44140625" customWidth="1"/>
    <col min="5418" max="5658" width="11.44140625" hidden="1"/>
    <col min="5659" max="5673" width="11.44140625" customWidth="1"/>
    <col min="5674" max="5914" width="11.44140625" hidden="1"/>
    <col min="5915" max="5929" width="11.44140625" customWidth="1"/>
    <col min="5930" max="6170" width="11.44140625" hidden="1"/>
    <col min="6171" max="6185" width="11.44140625" customWidth="1"/>
    <col min="6186" max="6426" width="11.44140625" hidden="1"/>
    <col min="6427" max="6441" width="11.44140625" customWidth="1"/>
    <col min="6442" max="6682" width="11.44140625" hidden="1"/>
    <col min="6683" max="6697" width="11.44140625" customWidth="1"/>
    <col min="6698" max="6938" width="11.44140625" hidden="1"/>
    <col min="6939" max="6953" width="11.44140625" customWidth="1"/>
    <col min="6954" max="7194" width="11.44140625" hidden="1"/>
    <col min="7195" max="7209" width="11.44140625" customWidth="1"/>
    <col min="7210" max="7450" width="11.44140625" hidden="1"/>
    <col min="7451" max="7465" width="11.44140625" customWidth="1"/>
    <col min="7466" max="7706" width="11.44140625" hidden="1"/>
    <col min="7707" max="7721" width="11.44140625" customWidth="1"/>
    <col min="7722" max="7962" width="11.44140625" hidden="1"/>
    <col min="7963" max="7977" width="11.44140625" customWidth="1"/>
    <col min="7978" max="8218" width="11.44140625" hidden="1"/>
    <col min="8219" max="8233" width="11.44140625" customWidth="1"/>
    <col min="8234" max="8474" width="11.44140625" hidden="1"/>
    <col min="8475" max="8489" width="11.44140625" customWidth="1"/>
    <col min="8490" max="8730" width="11.44140625" hidden="1"/>
    <col min="8731" max="8745" width="11.44140625" customWidth="1"/>
    <col min="8746" max="8986" width="11.44140625" hidden="1"/>
    <col min="8987" max="9001" width="11.44140625" customWidth="1"/>
    <col min="9002" max="9242" width="11.44140625" hidden="1"/>
    <col min="9243" max="9257" width="11.44140625" customWidth="1"/>
    <col min="9258" max="9498" width="11.44140625" hidden="1"/>
    <col min="9499" max="9513" width="11.44140625" customWidth="1"/>
    <col min="9514" max="9754" width="11.44140625" hidden="1"/>
    <col min="9755" max="9769" width="11.44140625" customWidth="1"/>
    <col min="9770" max="10010" width="11.44140625" hidden="1"/>
    <col min="10011" max="10025" width="11.44140625" customWidth="1"/>
    <col min="10026" max="10266" width="11.44140625" hidden="1"/>
    <col min="10267" max="10281" width="11.44140625" customWidth="1"/>
    <col min="10282" max="10522" width="11.44140625" hidden="1"/>
    <col min="10523" max="10537" width="11.44140625" customWidth="1"/>
    <col min="10538" max="10778" width="11.44140625" hidden="1"/>
    <col min="10779" max="10793" width="11.44140625" customWidth="1"/>
    <col min="10794" max="11034" width="11.44140625" hidden="1"/>
    <col min="11035" max="11049" width="11.44140625" customWidth="1"/>
    <col min="11050" max="11290" width="11.44140625" hidden="1"/>
    <col min="11291" max="11305" width="11.44140625" customWidth="1"/>
    <col min="11306" max="11546" width="11.44140625" hidden="1"/>
    <col min="11547" max="11561" width="11.44140625" customWidth="1"/>
    <col min="11562" max="11802" width="11.44140625" hidden="1"/>
    <col min="11803" max="11817" width="11.44140625" customWidth="1"/>
    <col min="11818" max="12058" width="11.44140625" hidden="1"/>
    <col min="12059" max="12073" width="11.44140625" customWidth="1"/>
    <col min="12074" max="12314" width="11.44140625" hidden="1"/>
    <col min="12315" max="12329" width="11.44140625" customWidth="1"/>
    <col min="12330" max="12570" width="11.44140625" hidden="1"/>
    <col min="12571" max="12585" width="11.44140625" customWidth="1"/>
    <col min="12586" max="12826" width="11.44140625" hidden="1"/>
    <col min="12827" max="12841" width="11.44140625" customWidth="1"/>
    <col min="12842" max="13082" width="11.44140625" hidden="1"/>
    <col min="13083" max="13097" width="11.44140625" customWidth="1"/>
    <col min="13098" max="13338" width="11.44140625" hidden="1"/>
    <col min="13339" max="13353" width="11.44140625" customWidth="1"/>
    <col min="13354" max="13594" width="11.44140625" hidden="1"/>
    <col min="13595" max="13609" width="11.44140625" customWidth="1"/>
    <col min="13610" max="13850" width="11.44140625" hidden="1"/>
    <col min="13851" max="13865" width="11.44140625" customWidth="1"/>
    <col min="13866" max="14106" width="11.44140625" hidden="1"/>
    <col min="14107" max="14121" width="11.44140625" customWidth="1"/>
    <col min="14122" max="14362" width="11.44140625" hidden="1"/>
    <col min="14363" max="14377" width="11.44140625" customWidth="1"/>
    <col min="14378" max="14618" width="11.44140625" hidden="1"/>
    <col min="14619" max="14633" width="11.44140625" customWidth="1"/>
    <col min="14634" max="14874" width="11.44140625" hidden="1"/>
    <col min="14875" max="14889" width="11.44140625" customWidth="1"/>
    <col min="14890" max="15130" width="11.44140625" hidden="1"/>
    <col min="15131" max="15145" width="11.44140625" customWidth="1"/>
    <col min="15146" max="15386" width="11.44140625" hidden="1"/>
    <col min="15387" max="15401" width="11.44140625" customWidth="1"/>
    <col min="15402" max="15642" width="11.44140625" hidden="1"/>
    <col min="15643" max="15657" width="11.44140625" customWidth="1"/>
    <col min="15658" max="16384" width="11.44140625" hidden="1"/>
  </cols>
  <sheetData>
    <row r="1" spans="13:15" x14ac:dyDescent="0.3">
      <c r="M1" s="101" t="s">
        <v>395</v>
      </c>
      <c r="N1" s="101"/>
      <c r="O1" s="102"/>
    </row>
    <row r="2" spans="13:15" x14ac:dyDescent="0.3">
      <c r="M2" s="101" t="s">
        <v>396</v>
      </c>
      <c r="N2" s="101"/>
      <c r="O2" s="102"/>
    </row>
    <row r="3" spans="13:15" x14ac:dyDescent="0.3">
      <c r="M3" s="101" t="s">
        <v>397</v>
      </c>
      <c r="N3" s="101"/>
      <c r="O3" s="102"/>
    </row>
    <row r="39" spans="1:11" x14ac:dyDescent="0.3">
      <c r="A39" s="4"/>
      <c r="B39" s="4"/>
      <c r="C39" s="4"/>
      <c r="D39" s="4"/>
      <c r="E39" s="4"/>
      <c r="F39" s="4"/>
      <c r="G39" s="4"/>
      <c r="H39" s="4"/>
      <c r="I39" s="4"/>
      <c r="J39" s="4"/>
      <c r="K39" s="4"/>
    </row>
    <row r="40" spans="1:11" x14ac:dyDescent="0.3">
      <c r="A40" s="4"/>
      <c r="B40" s="4"/>
      <c r="C40" s="4"/>
      <c r="D40" s="4"/>
      <c r="E40" s="4"/>
      <c r="F40" s="4"/>
      <c r="G40" s="4"/>
      <c r="H40" s="4"/>
      <c r="I40" s="4"/>
      <c r="J40" s="4"/>
      <c r="K40" s="4"/>
    </row>
  </sheetData>
  <sheetProtection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
  <sheetViews>
    <sheetView showGridLines="0" topLeftCell="O22" zoomScale="80" zoomScaleNormal="80" workbookViewId="0">
      <selection activeCell="AJ25" sqref="AJ25"/>
    </sheetView>
  </sheetViews>
  <sheetFormatPr baseColWidth="10" defaultColWidth="11.44140625" defaultRowHeight="14.4" x14ac:dyDescent="0.3"/>
  <cols>
    <col min="1" max="3" width="19.44140625" style="38" customWidth="1"/>
    <col min="4" max="4" width="25.88671875" style="38" customWidth="1"/>
    <col min="5" max="11" width="19.44140625" style="38" customWidth="1"/>
    <col min="12" max="12" width="22.5546875" style="38" customWidth="1"/>
    <col min="13" max="17" width="19.44140625" style="38" customWidth="1"/>
    <col min="18" max="19" width="11.6640625" style="38" bestFit="1" customWidth="1"/>
    <col min="20" max="20" width="11.5546875" style="51" bestFit="1" customWidth="1"/>
    <col min="21" max="21" width="11.33203125" style="38" bestFit="1" customWidth="1"/>
    <col min="22" max="23" width="11.44140625" style="38"/>
    <col min="24" max="24" width="11.44140625" style="51"/>
    <col min="25" max="27" width="11.44140625" style="38"/>
    <col min="28" max="28" width="11.44140625" style="51"/>
    <col min="29" max="31" width="11.44140625" style="38"/>
    <col min="32" max="32" width="11.44140625" style="51"/>
    <col min="33" max="33" width="11.44140625" style="38"/>
    <col min="34" max="34" width="18.5546875" style="38" customWidth="1"/>
    <col min="35" max="16384" width="11.44140625" style="38"/>
  </cols>
  <sheetData>
    <row r="1" spans="1:37" s="26" customFormat="1" ht="20.100000000000001" customHeight="1" x14ac:dyDescent="0.3">
      <c r="A1" s="446"/>
      <c r="B1" s="446"/>
      <c r="C1" s="446"/>
      <c r="D1" s="468" t="s">
        <v>110</v>
      </c>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47" t="s">
        <v>398</v>
      </c>
      <c r="AG1" s="447"/>
      <c r="AH1" s="447"/>
    </row>
    <row r="2" spans="1:37" s="26" customFormat="1" ht="20.100000000000001" customHeight="1" x14ac:dyDescent="0.3">
      <c r="A2" s="446"/>
      <c r="B2" s="446"/>
      <c r="C2" s="446"/>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47" t="s">
        <v>411</v>
      </c>
      <c r="AG2" s="447"/>
      <c r="AH2" s="447"/>
    </row>
    <row r="3" spans="1:37" s="26" customFormat="1" ht="20.100000000000001" customHeight="1" x14ac:dyDescent="0.3">
      <c r="A3" s="446"/>
      <c r="B3" s="446"/>
      <c r="C3" s="446"/>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47" t="s">
        <v>399</v>
      </c>
      <c r="AG3" s="447"/>
      <c r="AH3" s="447"/>
    </row>
    <row r="4" spans="1:37" s="26" customFormat="1" ht="20.100000000000001" customHeight="1" x14ac:dyDescent="0.3">
      <c r="A4" s="446"/>
      <c r="B4" s="446"/>
      <c r="C4" s="446"/>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47" t="s">
        <v>109</v>
      </c>
      <c r="AG4" s="447"/>
      <c r="AH4" s="447"/>
    </row>
    <row r="5" spans="1:37" s="50" customFormat="1" ht="32.25" customHeight="1" x14ac:dyDescent="0.3">
      <c r="A5" s="460" t="s">
        <v>141</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c r="AJ5" s="26"/>
      <c r="AK5" s="26"/>
    </row>
    <row r="6" spans="1:37" s="50" customFormat="1" ht="32.2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c r="AJ6" s="26"/>
      <c r="AK6" s="26"/>
    </row>
    <row r="7" spans="1:37" s="50" customFormat="1" ht="32.2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c r="AJ7" s="26"/>
      <c r="AK7" s="26"/>
    </row>
    <row r="8" spans="1:37" ht="16.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7" ht="20.25" customHeight="1" x14ac:dyDescent="0.3">
      <c r="A9" s="451" t="s">
        <v>289</v>
      </c>
      <c r="B9" s="451"/>
      <c r="C9" s="451" t="s">
        <v>290</v>
      </c>
      <c r="D9" s="451"/>
      <c r="E9" s="451"/>
      <c r="F9" s="107" t="s">
        <v>38</v>
      </c>
      <c r="G9" s="451">
        <v>2025</v>
      </c>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row>
    <row r="10" spans="1:37" s="6" customFormat="1" ht="15" customHeight="1" x14ac:dyDescent="0.3">
      <c r="A10" s="445" t="s">
        <v>288</v>
      </c>
      <c r="B10" s="445" t="s">
        <v>287</v>
      </c>
      <c r="C10" s="445" t="s">
        <v>286</v>
      </c>
      <c r="D10" s="445" t="s">
        <v>285</v>
      </c>
      <c r="E10" s="445" t="s">
        <v>2</v>
      </c>
      <c r="F10" s="449" t="s">
        <v>67</v>
      </c>
      <c r="G10" s="449"/>
      <c r="H10" s="449"/>
      <c r="I10" s="449"/>
      <c r="J10" s="449"/>
      <c r="K10" s="449"/>
      <c r="L10" s="449"/>
      <c r="M10" s="449"/>
      <c r="N10" s="449"/>
      <c r="O10" s="449"/>
      <c r="P10" s="449"/>
      <c r="Q10" s="449"/>
      <c r="R10" s="459" t="s">
        <v>66</v>
      </c>
      <c r="S10" s="459"/>
      <c r="T10" s="459"/>
      <c r="U10" s="459"/>
      <c r="V10" s="459"/>
      <c r="W10" s="459"/>
      <c r="X10" s="459"/>
      <c r="Y10" s="459"/>
      <c r="Z10" s="459"/>
      <c r="AA10" s="459"/>
      <c r="AB10" s="459"/>
      <c r="AC10" s="459"/>
      <c r="AD10" s="459"/>
      <c r="AE10" s="459"/>
      <c r="AF10" s="459"/>
      <c r="AG10" s="459"/>
      <c r="AH10" s="459" t="s">
        <v>14</v>
      </c>
    </row>
    <row r="11" spans="1:37" s="6" customFormat="1" ht="15" customHeight="1" x14ac:dyDescent="0.3">
      <c r="A11" s="445"/>
      <c r="B11" s="445"/>
      <c r="C11" s="445"/>
      <c r="D11" s="445"/>
      <c r="E11" s="445"/>
      <c r="F11" s="449"/>
      <c r="G11" s="449"/>
      <c r="H11" s="449"/>
      <c r="I11" s="449"/>
      <c r="J11" s="449"/>
      <c r="K11" s="449"/>
      <c r="L11" s="449"/>
      <c r="M11" s="449"/>
      <c r="N11" s="449"/>
      <c r="O11" s="449"/>
      <c r="P11" s="449"/>
      <c r="Q11" s="449"/>
      <c r="R11" s="459" t="s">
        <v>15</v>
      </c>
      <c r="S11" s="459"/>
      <c r="T11" s="459"/>
      <c r="U11" s="459"/>
      <c r="V11" s="459" t="s">
        <v>16</v>
      </c>
      <c r="W11" s="459"/>
      <c r="X11" s="459"/>
      <c r="Y11" s="459"/>
      <c r="Z11" s="459" t="s">
        <v>17</v>
      </c>
      <c r="AA11" s="459"/>
      <c r="AB11" s="459"/>
      <c r="AC11" s="459"/>
      <c r="AD11" s="459" t="s">
        <v>18</v>
      </c>
      <c r="AE11" s="459"/>
      <c r="AF11" s="459"/>
      <c r="AG11" s="459"/>
      <c r="AH11" s="459"/>
    </row>
    <row r="12" spans="1:37" s="6" customFormat="1" ht="30.6"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4" t="s">
        <v>21</v>
      </c>
      <c r="U12" s="113" t="s">
        <v>13</v>
      </c>
      <c r="V12" s="113" t="s">
        <v>40</v>
      </c>
      <c r="W12" s="113" t="s">
        <v>41</v>
      </c>
      <c r="X12" s="114" t="s">
        <v>42</v>
      </c>
      <c r="Y12" s="113" t="s">
        <v>68</v>
      </c>
      <c r="Z12" s="113" t="s">
        <v>43</v>
      </c>
      <c r="AA12" s="113" t="s">
        <v>44</v>
      </c>
      <c r="AB12" s="114" t="s">
        <v>45</v>
      </c>
      <c r="AC12" s="113" t="s">
        <v>70</v>
      </c>
      <c r="AD12" s="113" t="s">
        <v>46</v>
      </c>
      <c r="AE12" s="113" t="s">
        <v>47</v>
      </c>
      <c r="AF12" s="114" t="s">
        <v>48</v>
      </c>
      <c r="AG12" s="113" t="s">
        <v>71</v>
      </c>
      <c r="AH12" s="459"/>
    </row>
    <row r="13" spans="1:37" ht="171" customHeight="1" x14ac:dyDescent="0.3">
      <c r="A13" s="171" t="s">
        <v>479</v>
      </c>
      <c r="B13" s="126" t="s">
        <v>53</v>
      </c>
      <c r="C13" s="126" t="s">
        <v>49</v>
      </c>
      <c r="D13" s="126" t="s">
        <v>51</v>
      </c>
      <c r="E13" s="126" t="s">
        <v>52</v>
      </c>
      <c r="F13" s="126" t="s">
        <v>58</v>
      </c>
      <c r="G13" s="126" t="s">
        <v>133</v>
      </c>
      <c r="H13" s="126" t="s">
        <v>59</v>
      </c>
      <c r="I13" s="126" t="s">
        <v>63</v>
      </c>
      <c r="J13" s="126" t="s">
        <v>61</v>
      </c>
      <c r="K13" s="126" t="s">
        <v>65</v>
      </c>
      <c r="L13" s="126" t="s">
        <v>64</v>
      </c>
      <c r="M13" s="126" t="s">
        <v>22</v>
      </c>
      <c r="N13" s="126" t="s">
        <v>23</v>
      </c>
      <c r="O13" s="126" t="s">
        <v>24</v>
      </c>
      <c r="P13" s="126" t="s">
        <v>25</v>
      </c>
      <c r="Q13" s="126" t="s">
        <v>26</v>
      </c>
      <c r="R13" s="127" t="s">
        <v>28</v>
      </c>
      <c r="S13" s="127" t="s">
        <v>29</v>
      </c>
      <c r="T13" s="128" t="s">
        <v>30</v>
      </c>
      <c r="U13" s="127" t="s">
        <v>27</v>
      </c>
      <c r="V13" s="127" t="s">
        <v>31</v>
      </c>
      <c r="W13" s="127" t="s">
        <v>32</v>
      </c>
      <c r="X13" s="128" t="s">
        <v>30</v>
      </c>
      <c r="Y13" s="127" t="s">
        <v>69</v>
      </c>
      <c r="Z13" s="127" t="s">
        <v>33</v>
      </c>
      <c r="AA13" s="127" t="s">
        <v>34</v>
      </c>
      <c r="AB13" s="128" t="s">
        <v>30</v>
      </c>
      <c r="AC13" s="127" t="s">
        <v>73</v>
      </c>
      <c r="AD13" s="127" t="s">
        <v>35</v>
      </c>
      <c r="AE13" s="127" t="s">
        <v>36</v>
      </c>
      <c r="AF13" s="128" t="s">
        <v>30</v>
      </c>
      <c r="AG13" s="127" t="s">
        <v>72</v>
      </c>
      <c r="AH13" s="127" t="s">
        <v>74</v>
      </c>
    </row>
    <row r="14" spans="1:37" s="62" customFormat="1" ht="79.95" customHeight="1" x14ac:dyDescent="0.3">
      <c r="A14" s="171" t="s">
        <v>479</v>
      </c>
      <c r="B14" s="118" t="s">
        <v>478</v>
      </c>
      <c r="C14" s="118" t="s">
        <v>103</v>
      </c>
      <c r="D14" s="125" t="s">
        <v>817</v>
      </c>
      <c r="E14" s="118" t="s">
        <v>484</v>
      </c>
      <c r="F14" s="180" t="s">
        <v>111</v>
      </c>
      <c r="G14" s="180" t="s">
        <v>425</v>
      </c>
      <c r="H14" s="180" t="s">
        <v>119</v>
      </c>
      <c r="I14" s="118" t="s">
        <v>504</v>
      </c>
      <c r="J14" s="118" t="s">
        <v>95</v>
      </c>
      <c r="K14" s="118" t="s">
        <v>546</v>
      </c>
      <c r="L14" s="118" t="s">
        <v>528</v>
      </c>
      <c r="M14" s="118">
        <v>4</v>
      </c>
      <c r="N14" s="118" t="s">
        <v>529</v>
      </c>
      <c r="O14" s="118" t="s">
        <v>530</v>
      </c>
      <c r="P14" s="181">
        <v>45658</v>
      </c>
      <c r="Q14" s="181">
        <v>46021</v>
      </c>
      <c r="R14" s="143"/>
      <c r="S14" s="143"/>
      <c r="T14" s="150" t="e">
        <f t="shared" ref="T14:T26" si="0">S14/R14</f>
        <v>#DIV/0!</v>
      </c>
      <c r="U14" s="143"/>
      <c r="V14" s="151"/>
      <c r="W14" s="151"/>
      <c r="X14" s="152" t="e">
        <f t="shared" ref="X14:X26" si="1">W14/V14</f>
        <v>#DIV/0!</v>
      </c>
      <c r="Y14" s="151"/>
      <c r="Z14" s="153">
        <v>3</v>
      </c>
      <c r="AA14" s="153">
        <v>3</v>
      </c>
      <c r="AB14" s="154">
        <f>AA14/Z14</f>
        <v>1</v>
      </c>
      <c r="AC14" s="153" t="s">
        <v>1328</v>
      </c>
      <c r="AD14" s="155">
        <v>1</v>
      </c>
      <c r="AE14" s="155">
        <v>1</v>
      </c>
      <c r="AF14" s="156">
        <f>AE14/AD14</f>
        <v>1</v>
      </c>
      <c r="AG14" s="155" t="s">
        <v>1333</v>
      </c>
      <c r="AH14" s="142"/>
    </row>
    <row r="15" spans="1:37" s="62" customFormat="1" ht="79.95" customHeight="1" x14ac:dyDescent="0.3">
      <c r="A15" s="171" t="s">
        <v>479</v>
      </c>
      <c r="B15" s="118" t="s">
        <v>478</v>
      </c>
      <c r="C15" s="118" t="s">
        <v>103</v>
      </c>
      <c r="D15" s="125" t="s">
        <v>817</v>
      </c>
      <c r="E15" s="118" t="s">
        <v>484</v>
      </c>
      <c r="F15" s="180" t="s">
        <v>111</v>
      </c>
      <c r="G15" s="180" t="s">
        <v>425</v>
      </c>
      <c r="H15" s="180" t="s">
        <v>119</v>
      </c>
      <c r="I15" s="118" t="s">
        <v>504</v>
      </c>
      <c r="J15" s="118" t="s">
        <v>95</v>
      </c>
      <c r="K15" s="118" t="s">
        <v>547</v>
      </c>
      <c r="L15" s="118" t="s">
        <v>531</v>
      </c>
      <c r="M15" s="118">
        <v>6</v>
      </c>
      <c r="N15" s="118" t="s">
        <v>529</v>
      </c>
      <c r="O15" s="118" t="s">
        <v>530</v>
      </c>
      <c r="P15" s="181">
        <v>45292</v>
      </c>
      <c r="Q15" s="181">
        <v>45656</v>
      </c>
      <c r="R15" s="143"/>
      <c r="S15" s="143"/>
      <c r="T15" s="150" t="e">
        <f t="shared" si="0"/>
        <v>#DIV/0!</v>
      </c>
      <c r="U15" s="143"/>
      <c r="V15" s="151">
        <v>1</v>
      </c>
      <c r="W15" s="151">
        <v>1</v>
      </c>
      <c r="X15" s="152">
        <f t="shared" si="1"/>
        <v>1</v>
      </c>
      <c r="Y15" s="151" t="s">
        <v>1334</v>
      </c>
      <c r="Z15" s="153">
        <v>2</v>
      </c>
      <c r="AA15" s="153">
        <v>2</v>
      </c>
      <c r="AB15" s="154">
        <f t="shared" ref="AB15:AB26" si="2">AA15/Z15</f>
        <v>1</v>
      </c>
      <c r="AC15" s="153" t="s">
        <v>1335</v>
      </c>
      <c r="AD15" s="155">
        <v>3</v>
      </c>
      <c r="AE15" s="155">
        <v>3</v>
      </c>
      <c r="AF15" s="156">
        <f t="shared" ref="AF15:AF27" si="3">AE15/AD15</f>
        <v>1</v>
      </c>
      <c r="AG15" s="155" t="s">
        <v>1336</v>
      </c>
      <c r="AH15" s="142"/>
    </row>
    <row r="16" spans="1:37" s="62" customFormat="1" ht="86.25" customHeight="1" x14ac:dyDescent="0.3">
      <c r="A16" s="171" t="s">
        <v>479</v>
      </c>
      <c r="B16" s="118" t="s">
        <v>478</v>
      </c>
      <c r="C16" s="118" t="s">
        <v>103</v>
      </c>
      <c r="D16" s="125" t="s">
        <v>817</v>
      </c>
      <c r="E16" s="118" t="s">
        <v>484</v>
      </c>
      <c r="F16" s="180" t="s">
        <v>111</v>
      </c>
      <c r="G16" s="180" t="s">
        <v>425</v>
      </c>
      <c r="H16" s="180" t="s">
        <v>119</v>
      </c>
      <c r="I16" s="118" t="s">
        <v>504</v>
      </c>
      <c r="J16" s="118" t="s">
        <v>95</v>
      </c>
      <c r="K16" s="118" t="s">
        <v>532</v>
      </c>
      <c r="L16" s="118" t="s">
        <v>533</v>
      </c>
      <c r="M16" s="118">
        <v>1</v>
      </c>
      <c r="N16" s="118" t="s">
        <v>534</v>
      </c>
      <c r="O16" s="118" t="s">
        <v>505</v>
      </c>
      <c r="P16" s="181">
        <v>45658</v>
      </c>
      <c r="Q16" s="181">
        <v>46021</v>
      </c>
      <c r="R16" s="143"/>
      <c r="S16" s="143"/>
      <c r="T16" s="150" t="e">
        <f t="shared" si="0"/>
        <v>#DIV/0!</v>
      </c>
      <c r="U16" s="143"/>
      <c r="V16" s="151"/>
      <c r="W16" s="151"/>
      <c r="X16" s="152" t="e">
        <f t="shared" si="1"/>
        <v>#DIV/0!</v>
      </c>
      <c r="Y16" s="151"/>
      <c r="Z16" s="153">
        <v>1</v>
      </c>
      <c r="AA16" s="153">
        <v>1</v>
      </c>
      <c r="AB16" s="154">
        <f t="shared" si="2"/>
        <v>1</v>
      </c>
      <c r="AC16" s="153" t="s">
        <v>1337</v>
      </c>
      <c r="AD16" s="155"/>
      <c r="AE16" s="155"/>
      <c r="AF16" s="156" t="e">
        <f t="shared" si="3"/>
        <v>#DIV/0!</v>
      </c>
      <c r="AG16" s="155"/>
      <c r="AH16" s="142"/>
    </row>
    <row r="17" spans="1:34" s="62" customFormat="1" ht="104.4" customHeight="1" x14ac:dyDescent="0.3">
      <c r="A17" s="171" t="s">
        <v>479</v>
      </c>
      <c r="B17" s="118" t="s">
        <v>478</v>
      </c>
      <c r="C17" s="118" t="s">
        <v>103</v>
      </c>
      <c r="D17" s="125" t="s">
        <v>817</v>
      </c>
      <c r="E17" s="118" t="s">
        <v>484</v>
      </c>
      <c r="F17" s="180" t="s">
        <v>111</v>
      </c>
      <c r="G17" s="180" t="s">
        <v>425</v>
      </c>
      <c r="H17" s="180" t="s">
        <v>119</v>
      </c>
      <c r="I17" s="118" t="s">
        <v>504</v>
      </c>
      <c r="J17" s="118" t="s">
        <v>95</v>
      </c>
      <c r="K17" s="118" t="s">
        <v>535</v>
      </c>
      <c r="L17" s="118" t="s">
        <v>536</v>
      </c>
      <c r="M17" s="118">
        <v>1</v>
      </c>
      <c r="N17" s="118" t="s">
        <v>537</v>
      </c>
      <c r="O17" s="118" t="s">
        <v>538</v>
      </c>
      <c r="P17" s="181">
        <v>45658</v>
      </c>
      <c r="Q17" s="181">
        <v>46021</v>
      </c>
      <c r="R17" s="143"/>
      <c r="S17" s="143"/>
      <c r="T17" s="150" t="e">
        <f t="shared" si="0"/>
        <v>#DIV/0!</v>
      </c>
      <c r="U17" s="143"/>
      <c r="V17" s="151"/>
      <c r="W17" s="151"/>
      <c r="X17" s="152" t="e">
        <f t="shared" si="1"/>
        <v>#DIV/0!</v>
      </c>
      <c r="Y17" s="151"/>
      <c r="Z17" s="153">
        <v>0</v>
      </c>
      <c r="AA17" s="153">
        <v>0</v>
      </c>
      <c r="AB17" s="154" t="e">
        <f t="shared" si="2"/>
        <v>#DIV/0!</v>
      </c>
      <c r="AC17" s="153"/>
      <c r="AD17" s="155">
        <v>1</v>
      </c>
      <c r="AE17" s="155">
        <v>1</v>
      </c>
      <c r="AF17" s="156">
        <f t="shared" si="3"/>
        <v>1</v>
      </c>
      <c r="AG17" s="155" t="s">
        <v>1338</v>
      </c>
      <c r="AH17" s="142"/>
    </row>
    <row r="18" spans="1:34" s="62" customFormat="1" ht="79.95" customHeight="1" x14ac:dyDescent="0.3">
      <c r="A18" s="171" t="s">
        <v>479</v>
      </c>
      <c r="B18" s="118" t="s">
        <v>478</v>
      </c>
      <c r="C18" s="118" t="s">
        <v>103</v>
      </c>
      <c r="D18" s="125" t="s">
        <v>817</v>
      </c>
      <c r="E18" s="118" t="s">
        <v>484</v>
      </c>
      <c r="F18" s="180" t="s">
        <v>111</v>
      </c>
      <c r="G18" s="180" t="s">
        <v>425</v>
      </c>
      <c r="H18" s="180" t="s">
        <v>119</v>
      </c>
      <c r="I18" s="118" t="s">
        <v>504</v>
      </c>
      <c r="J18" s="118" t="s">
        <v>95</v>
      </c>
      <c r="K18" s="118" t="s">
        <v>517</v>
      </c>
      <c r="L18" s="118" t="s">
        <v>518</v>
      </c>
      <c r="M18" s="118">
        <v>2</v>
      </c>
      <c r="N18" s="118" t="s">
        <v>519</v>
      </c>
      <c r="O18" s="118" t="str">
        <f>N18</f>
        <v>simulacro y Capacitaciones</v>
      </c>
      <c r="P18" s="181">
        <v>45658</v>
      </c>
      <c r="Q18" s="181">
        <v>46021</v>
      </c>
      <c r="R18" s="143"/>
      <c r="S18" s="143"/>
      <c r="T18" s="150" t="e">
        <f t="shared" si="0"/>
        <v>#DIV/0!</v>
      </c>
      <c r="U18" s="143"/>
      <c r="V18" s="151">
        <v>0</v>
      </c>
      <c r="W18" s="151">
        <v>0</v>
      </c>
      <c r="X18" s="152" t="e">
        <f t="shared" si="1"/>
        <v>#DIV/0!</v>
      </c>
      <c r="Y18" s="151" t="s">
        <v>1183</v>
      </c>
      <c r="Z18" s="153">
        <v>1</v>
      </c>
      <c r="AA18" s="153">
        <v>1</v>
      </c>
      <c r="AB18" s="154">
        <f t="shared" si="2"/>
        <v>1</v>
      </c>
      <c r="AC18" s="153" t="s">
        <v>1339</v>
      </c>
      <c r="AD18" s="155">
        <v>1</v>
      </c>
      <c r="AE18" s="155">
        <v>1</v>
      </c>
      <c r="AF18" s="156">
        <f t="shared" si="3"/>
        <v>1</v>
      </c>
      <c r="AG18" s="155" t="s">
        <v>1340</v>
      </c>
      <c r="AH18" s="142"/>
    </row>
    <row r="19" spans="1:34" s="62" customFormat="1" ht="79.95" customHeight="1" x14ac:dyDescent="0.3">
      <c r="A19" s="171" t="s">
        <v>479</v>
      </c>
      <c r="B19" s="118" t="s">
        <v>478</v>
      </c>
      <c r="C19" s="118" t="s">
        <v>103</v>
      </c>
      <c r="D19" s="125" t="s">
        <v>817</v>
      </c>
      <c r="E19" s="118" t="s">
        <v>484</v>
      </c>
      <c r="F19" s="180" t="s">
        <v>111</v>
      </c>
      <c r="G19" s="180" t="s">
        <v>425</v>
      </c>
      <c r="H19" s="180" t="s">
        <v>119</v>
      </c>
      <c r="I19" s="118" t="s">
        <v>504</v>
      </c>
      <c r="J19" s="118" t="s">
        <v>95</v>
      </c>
      <c r="K19" s="118" t="s">
        <v>506</v>
      </c>
      <c r="L19" s="118" t="s">
        <v>507</v>
      </c>
      <c r="M19" s="118">
        <v>1</v>
      </c>
      <c r="N19" s="118" t="s">
        <v>508</v>
      </c>
      <c r="O19" s="118" t="s">
        <v>509</v>
      </c>
      <c r="P19" s="181">
        <v>45658</v>
      </c>
      <c r="Q19" s="181">
        <v>46021</v>
      </c>
      <c r="R19" s="143"/>
      <c r="S19" s="143"/>
      <c r="T19" s="150" t="e">
        <f t="shared" si="0"/>
        <v>#DIV/0!</v>
      </c>
      <c r="U19" s="143"/>
      <c r="V19" s="151">
        <v>1</v>
      </c>
      <c r="W19" s="151">
        <v>1</v>
      </c>
      <c r="X19" s="152">
        <f t="shared" si="1"/>
        <v>1</v>
      </c>
      <c r="Y19" s="151" t="s">
        <v>1341</v>
      </c>
      <c r="Z19" s="153">
        <v>0</v>
      </c>
      <c r="AA19" s="153">
        <v>0</v>
      </c>
      <c r="AB19" s="154" t="e">
        <f t="shared" si="2"/>
        <v>#DIV/0!</v>
      </c>
      <c r="AC19" s="153"/>
      <c r="AD19" s="155"/>
      <c r="AE19" s="155"/>
      <c r="AF19" s="156" t="e">
        <f t="shared" si="3"/>
        <v>#DIV/0!</v>
      </c>
      <c r="AG19" s="155"/>
      <c r="AH19" s="142"/>
    </row>
    <row r="20" spans="1:34" s="62" customFormat="1" ht="79.95" customHeight="1" x14ac:dyDescent="0.3">
      <c r="A20" s="171" t="s">
        <v>479</v>
      </c>
      <c r="B20" s="118" t="s">
        <v>478</v>
      </c>
      <c r="C20" s="118" t="s">
        <v>103</v>
      </c>
      <c r="D20" s="125" t="s">
        <v>817</v>
      </c>
      <c r="E20" s="118" t="s">
        <v>484</v>
      </c>
      <c r="F20" s="180" t="s">
        <v>111</v>
      </c>
      <c r="G20" s="180" t="s">
        <v>425</v>
      </c>
      <c r="H20" s="180" t="s">
        <v>119</v>
      </c>
      <c r="I20" s="118" t="s">
        <v>504</v>
      </c>
      <c r="J20" s="118" t="s">
        <v>95</v>
      </c>
      <c r="K20" s="118" t="s">
        <v>510</v>
      </c>
      <c r="L20" s="118" t="s">
        <v>511</v>
      </c>
      <c r="M20" s="118">
        <v>1</v>
      </c>
      <c r="N20" s="118" t="s">
        <v>512</v>
      </c>
      <c r="O20" s="118" t="s">
        <v>513</v>
      </c>
      <c r="P20" s="181">
        <v>45658</v>
      </c>
      <c r="Q20" s="181">
        <v>46021</v>
      </c>
      <c r="R20" s="143"/>
      <c r="S20" s="143"/>
      <c r="T20" s="150" t="e">
        <f t="shared" si="0"/>
        <v>#DIV/0!</v>
      </c>
      <c r="U20" s="143"/>
      <c r="V20" s="151"/>
      <c r="W20" s="151"/>
      <c r="X20" s="152" t="e">
        <f>W20/V20</f>
        <v>#DIV/0!</v>
      </c>
      <c r="Y20" s="151"/>
      <c r="Z20" s="153">
        <v>1</v>
      </c>
      <c r="AA20" s="153">
        <v>1</v>
      </c>
      <c r="AB20" s="154">
        <f t="shared" si="2"/>
        <v>1</v>
      </c>
      <c r="AC20" s="153" t="s">
        <v>1325</v>
      </c>
      <c r="AD20" s="155"/>
      <c r="AE20" s="155"/>
      <c r="AF20" s="156" t="e">
        <f t="shared" si="3"/>
        <v>#DIV/0!</v>
      </c>
      <c r="AG20" s="155"/>
      <c r="AH20" s="142"/>
    </row>
    <row r="21" spans="1:34" s="62" customFormat="1" ht="79.95" customHeight="1" x14ac:dyDescent="0.3">
      <c r="A21" s="171" t="s">
        <v>479</v>
      </c>
      <c r="B21" s="118" t="s">
        <v>478</v>
      </c>
      <c r="C21" s="118" t="s">
        <v>103</v>
      </c>
      <c r="D21" s="125" t="s">
        <v>817</v>
      </c>
      <c r="E21" s="118" t="s">
        <v>484</v>
      </c>
      <c r="F21" s="180" t="s">
        <v>111</v>
      </c>
      <c r="G21" s="180" t="s">
        <v>425</v>
      </c>
      <c r="H21" s="180" t="s">
        <v>119</v>
      </c>
      <c r="I21" s="118" t="s">
        <v>504</v>
      </c>
      <c r="J21" s="118" t="s">
        <v>95</v>
      </c>
      <c r="K21" s="118" t="s">
        <v>514</v>
      </c>
      <c r="L21" s="118" t="s">
        <v>515</v>
      </c>
      <c r="M21" s="118">
        <v>1</v>
      </c>
      <c r="N21" s="118" t="s">
        <v>516</v>
      </c>
      <c r="O21" s="118" t="str">
        <f>N21</f>
        <v>Plan de prevención, preparación y respuesta ante emergencias actualizado y socializado</v>
      </c>
      <c r="P21" s="181">
        <v>45658</v>
      </c>
      <c r="Q21" s="181">
        <v>46021</v>
      </c>
      <c r="R21" s="143"/>
      <c r="S21" s="143"/>
      <c r="T21" s="150" t="e">
        <f t="shared" si="0"/>
        <v>#DIV/0!</v>
      </c>
      <c r="U21" s="143"/>
      <c r="V21" s="151"/>
      <c r="W21" s="151"/>
      <c r="X21" s="152" t="e">
        <f t="shared" ref="X21" si="4">W21/V21</f>
        <v>#DIV/0!</v>
      </c>
      <c r="Y21" s="151"/>
      <c r="Z21" s="153">
        <v>1</v>
      </c>
      <c r="AA21" s="153">
        <v>1</v>
      </c>
      <c r="AB21" s="154">
        <f t="shared" si="2"/>
        <v>1</v>
      </c>
      <c r="AC21" s="153" t="s">
        <v>1342</v>
      </c>
      <c r="AD21" s="155"/>
      <c r="AE21" s="155"/>
      <c r="AF21" s="156" t="e">
        <f t="shared" si="3"/>
        <v>#DIV/0!</v>
      </c>
      <c r="AG21" s="155"/>
      <c r="AH21" s="142"/>
    </row>
    <row r="22" spans="1:34" s="62" customFormat="1" ht="79.95" customHeight="1" x14ac:dyDescent="0.3">
      <c r="A22" s="171" t="s">
        <v>479</v>
      </c>
      <c r="B22" s="118" t="s">
        <v>478</v>
      </c>
      <c r="C22" s="118" t="s">
        <v>103</v>
      </c>
      <c r="D22" s="125" t="s">
        <v>817</v>
      </c>
      <c r="E22" s="118" t="s">
        <v>484</v>
      </c>
      <c r="F22" s="180" t="s">
        <v>111</v>
      </c>
      <c r="G22" s="180" t="s">
        <v>425</v>
      </c>
      <c r="H22" s="180" t="s">
        <v>119</v>
      </c>
      <c r="I22" s="118" t="s">
        <v>504</v>
      </c>
      <c r="J22" s="118" t="s">
        <v>95</v>
      </c>
      <c r="K22" s="118" t="s">
        <v>540</v>
      </c>
      <c r="L22" s="118" t="s">
        <v>541</v>
      </c>
      <c r="M22" s="118">
        <v>1</v>
      </c>
      <c r="N22" s="118" t="s">
        <v>542</v>
      </c>
      <c r="O22" s="118" t="s">
        <v>543</v>
      </c>
      <c r="P22" s="181">
        <v>45658</v>
      </c>
      <c r="Q22" s="181">
        <v>46021</v>
      </c>
      <c r="R22" s="143" t="s">
        <v>1345</v>
      </c>
      <c r="S22" s="143"/>
      <c r="T22" s="150" t="e">
        <f t="shared" si="0"/>
        <v>#VALUE!</v>
      </c>
      <c r="U22" s="143"/>
      <c r="V22" s="151"/>
      <c r="W22" s="151"/>
      <c r="X22" s="152" t="e">
        <f t="shared" si="1"/>
        <v>#DIV/0!</v>
      </c>
      <c r="Y22" s="151"/>
      <c r="Z22" s="153">
        <v>1</v>
      </c>
      <c r="AA22" s="153">
        <v>1</v>
      </c>
      <c r="AB22" s="154">
        <f t="shared" si="2"/>
        <v>1</v>
      </c>
      <c r="AC22" s="153" t="s">
        <v>1327</v>
      </c>
      <c r="AD22" s="155"/>
      <c r="AE22" s="155"/>
      <c r="AF22" s="156" t="e">
        <f t="shared" si="3"/>
        <v>#DIV/0!</v>
      </c>
      <c r="AG22" s="155"/>
      <c r="AH22" s="142"/>
    </row>
    <row r="23" spans="1:34" s="62" customFormat="1" ht="79.95" customHeight="1" x14ac:dyDescent="0.2">
      <c r="A23" s="171" t="s">
        <v>479</v>
      </c>
      <c r="B23" s="118" t="s">
        <v>478</v>
      </c>
      <c r="C23" s="118" t="s">
        <v>103</v>
      </c>
      <c r="D23" s="125" t="s">
        <v>817</v>
      </c>
      <c r="E23" s="118" t="s">
        <v>484</v>
      </c>
      <c r="F23" s="180" t="s">
        <v>111</v>
      </c>
      <c r="G23" s="180" t="s">
        <v>425</v>
      </c>
      <c r="H23" s="180" t="s">
        <v>119</v>
      </c>
      <c r="I23" s="118" t="s">
        <v>504</v>
      </c>
      <c r="J23" s="118" t="s">
        <v>95</v>
      </c>
      <c r="K23" s="118" t="s">
        <v>544</v>
      </c>
      <c r="L23" s="182" t="s">
        <v>545</v>
      </c>
      <c r="M23" s="118">
        <v>1</v>
      </c>
      <c r="N23" s="118" t="s">
        <v>542</v>
      </c>
      <c r="O23" s="118" t="s">
        <v>543</v>
      </c>
      <c r="P23" s="181">
        <v>45658</v>
      </c>
      <c r="Q23" s="181">
        <v>46021</v>
      </c>
      <c r="R23" s="143"/>
      <c r="S23" s="143"/>
      <c r="T23" s="150" t="e">
        <f t="shared" si="0"/>
        <v>#DIV/0!</v>
      </c>
      <c r="U23" s="143"/>
      <c r="V23" s="151"/>
      <c r="W23" s="151"/>
      <c r="X23" s="152" t="e">
        <f t="shared" si="1"/>
        <v>#DIV/0!</v>
      </c>
      <c r="Y23" s="151"/>
      <c r="Z23" s="153">
        <v>1</v>
      </c>
      <c r="AA23" s="153">
        <v>1</v>
      </c>
      <c r="AB23" s="154">
        <f t="shared" si="2"/>
        <v>1</v>
      </c>
      <c r="AC23" s="153" t="s">
        <v>1326</v>
      </c>
      <c r="AD23" s="155"/>
      <c r="AE23" s="155"/>
      <c r="AF23" s="156" t="e">
        <f t="shared" si="3"/>
        <v>#DIV/0!</v>
      </c>
      <c r="AG23" s="155"/>
      <c r="AH23" s="142"/>
    </row>
    <row r="24" spans="1:34" s="62" customFormat="1" ht="79.95" customHeight="1" x14ac:dyDescent="0.3">
      <c r="A24" s="171" t="s">
        <v>479</v>
      </c>
      <c r="B24" s="118" t="s">
        <v>478</v>
      </c>
      <c r="C24" s="118" t="s">
        <v>103</v>
      </c>
      <c r="D24" s="125" t="s">
        <v>817</v>
      </c>
      <c r="E24" s="118" t="s">
        <v>484</v>
      </c>
      <c r="F24" s="180" t="s">
        <v>111</v>
      </c>
      <c r="G24" s="180" t="s">
        <v>425</v>
      </c>
      <c r="H24" s="180" t="s">
        <v>119</v>
      </c>
      <c r="I24" s="118" t="s">
        <v>504</v>
      </c>
      <c r="J24" s="118" t="s">
        <v>95</v>
      </c>
      <c r="K24" s="118" t="s">
        <v>521</v>
      </c>
      <c r="L24" s="118" t="s">
        <v>522</v>
      </c>
      <c r="M24" s="118">
        <v>3</v>
      </c>
      <c r="N24" s="118" t="s">
        <v>523</v>
      </c>
      <c r="O24" s="118" t="s">
        <v>523</v>
      </c>
      <c r="P24" s="181">
        <v>45658</v>
      </c>
      <c r="Q24" s="181">
        <v>46021</v>
      </c>
      <c r="R24" s="143"/>
      <c r="S24" s="143"/>
      <c r="T24" s="150" t="e">
        <f t="shared" si="0"/>
        <v>#DIV/0!</v>
      </c>
      <c r="U24" s="143"/>
      <c r="V24" s="151"/>
      <c r="W24" s="151"/>
      <c r="X24" s="152" t="e">
        <f t="shared" si="1"/>
        <v>#DIV/0!</v>
      </c>
      <c r="Y24" s="151"/>
      <c r="Z24" s="153">
        <v>0</v>
      </c>
      <c r="AA24" s="153">
        <v>0</v>
      </c>
      <c r="AB24" s="154" t="e">
        <f t="shared" si="2"/>
        <v>#DIV/0!</v>
      </c>
      <c r="AC24" s="153"/>
      <c r="AD24" s="155">
        <v>3</v>
      </c>
      <c r="AE24" s="155">
        <v>0</v>
      </c>
      <c r="AF24" s="156">
        <f t="shared" si="3"/>
        <v>0</v>
      </c>
      <c r="AG24" s="311" t="s">
        <v>1343</v>
      </c>
      <c r="AH24" s="142"/>
    </row>
    <row r="25" spans="1:34" s="62" customFormat="1" ht="79.95" customHeight="1" x14ac:dyDescent="0.3">
      <c r="A25" s="171" t="s">
        <v>479</v>
      </c>
      <c r="B25" s="118" t="s">
        <v>478</v>
      </c>
      <c r="C25" s="118" t="s">
        <v>103</v>
      </c>
      <c r="D25" s="125" t="s">
        <v>817</v>
      </c>
      <c r="E25" s="118" t="s">
        <v>484</v>
      </c>
      <c r="F25" s="180" t="s">
        <v>111</v>
      </c>
      <c r="G25" s="180" t="s">
        <v>425</v>
      </c>
      <c r="H25" s="180" t="s">
        <v>119</v>
      </c>
      <c r="I25" s="118" t="s">
        <v>504</v>
      </c>
      <c r="J25" s="118" t="s">
        <v>95</v>
      </c>
      <c r="K25" s="118" t="s">
        <v>524</v>
      </c>
      <c r="L25" s="118" t="s">
        <v>525</v>
      </c>
      <c r="M25" s="118">
        <v>1</v>
      </c>
      <c r="N25" s="118" t="s">
        <v>526</v>
      </c>
      <c r="O25" s="118" t="s">
        <v>526</v>
      </c>
      <c r="P25" s="181">
        <v>45658</v>
      </c>
      <c r="Q25" s="181">
        <v>46021</v>
      </c>
      <c r="R25" s="143"/>
      <c r="S25" s="143"/>
      <c r="T25" s="150" t="e">
        <f t="shared" si="0"/>
        <v>#DIV/0!</v>
      </c>
      <c r="U25" s="143"/>
      <c r="V25" s="151"/>
      <c r="W25" s="151"/>
      <c r="X25" s="152" t="e">
        <f t="shared" si="1"/>
        <v>#DIV/0!</v>
      </c>
      <c r="Y25" s="151"/>
      <c r="Z25" s="153">
        <v>0</v>
      </c>
      <c r="AA25" s="153">
        <v>0</v>
      </c>
      <c r="AB25" s="154" t="e">
        <f t="shared" si="2"/>
        <v>#DIV/0!</v>
      </c>
      <c r="AC25" s="153" t="s">
        <v>1349</v>
      </c>
      <c r="AD25" s="155">
        <v>1</v>
      </c>
      <c r="AE25" s="155">
        <v>1</v>
      </c>
      <c r="AF25" s="156">
        <f t="shared" si="3"/>
        <v>1</v>
      </c>
      <c r="AG25" s="155" t="s">
        <v>1344</v>
      </c>
      <c r="AH25" s="142"/>
    </row>
    <row r="26" spans="1:34" s="62" customFormat="1" ht="79.95" customHeight="1" x14ac:dyDescent="0.3">
      <c r="A26" s="171" t="s">
        <v>479</v>
      </c>
      <c r="B26" s="118" t="s">
        <v>478</v>
      </c>
      <c r="C26" s="118" t="s">
        <v>103</v>
      </c>
      <c r="D26" s="125" t="s">
        <v>817</v>
      </c>
      <c r="E26" s="118" t="s">
        <v>484</v>
      </c>
      <c r="F26" s="180" t="s">
        <v>111</v>
      </c>
      <c r="G26" s="180" t="s">
        <v>425</v>
      </c>
      <c r="H26" s="180" t="s">
        <v>119</v>
      </c>
      <c r="I26" s="118" t="s">
        <v>504</v>
      </c>
      <c r="J26" s="118" t="s">
        <v>95</v>
      </c>
      <c r="K26" s="118" t="s">
        <v>539</v>
      </c>
      <c r="L26" s="118" t="s">
        <v>527</v>
      </c>
      <c r="M26" s="118">
        <v>1</v>
      </c>
      <c r="N26" s="118" t="s">
        <v>520</v>
      </c>
      <c r="O26" s="118" t="s">
        <v>520</v>
      </c>
      <c r="P26" s="181">
        <v>45658</v>
      </c>
      <c r="Q26" s="181">
        <v>46021</v>
      </c>
      <c r="R26" s="143"/>
      <c r="S26" s="143"/>
      <c r="T26" s="150" t="e">
        <f t="shared" si="0"/>
        <v>#DIV/0!</v>
      </c>
      <c r="U26" s="143"/>
      <c r="V26" s="151"/>
      <c r="W26" s="151"/>
      <c r="X26" s="152" t="e">
        <f t="shared" si="1"/>
        <v>#DIV/0!</v>
      </c>
      <c r="Y26" s="151"/>
      <c r="Z26" s="153">
        <v>0</v>
      </c>
      <c r="AA26" s="153">
        <v>0</v>
      </c>
      <c r="AB26" s="154" t="e">
        <f t="shared" si="2"/>
        <v>#DIV/0!</v>
      </c>
      <c r="AC26" s="153" t="s">
        <v>1348</v>
      </c>
      <c r="AD26" s="155">
        <v>1</v>
      </c>
      <c r="AE26" s="155">
        <v>1</v>
      </c>
      <c r="AF26" s="156">
        <f t="shared" si="3"/>
        <v>1</v>
      </c>
      <c r="AG26" s="155" t="s">
        <v>1346</v>
      </c>
      <c r="AH26" s="142"/>
    </row>
    <row r="27" spans="1:34" x14ac:dyDescent="0.3">
      <c r="M27" s="38">
        <f>SUM(M14:M26)</f>
        <v>24</v>
      </c>
      <c r="R27" s="38">
        <f>COUNT(R14:R26)</f>
        <v>0</v>
      </c>
      <c r="S27" s="38">
        <f>COUNTIF(S14:S26,"&gt;0")</f>
        <v>0</v>
      </c>
      <c r="V27" s="38">
        <v>2</v>
      </c>
      <c r="W27" s="38">
        <f>COUNTIF(W14:W26,"&gt;0")</f>
        <v>2</v>
      </c>
      <c r="Z27" s="248">
        <v>11</v>
      </c>
      <c r="AA27" s="248">
        <v>11</v>
      </c>
      <c r="AD27" s="38">
        <v>11</v>
      </c>
      <c r="AE27" s="38">
        <v>8</v>
      </c>
      <c r="AF27" s="51">
        <f t="shared" si="3"/>
        <v>0.72727272727272729</v>
      </c>
    </row>
    <row r="28" spans="1:34" x14ac:dyDescent="0.3">
      <c r="Q28" s="38" t="s">
        <v>292</v>
      </c>
    </row>
  </sheetData>
  <mergeCells count="24">
    <mergeCell ref="A5:AH7"/>
    <mergeCell ref="A8:E8"/>
    <mergeCell ref="F8:AH8"/>
    <mergeCell ref="A9:B9"/>
    <mergeCell ref="C9:E9"/>
    <mergeCell ref="G9:AH9"/>
    <mergeCell ref="A1:C4"/>
    <mergeCell ref="D1:AE4"/>
    <mergeCell ref="AF1:AH1"/>
    <mergeCell ref="AF2:AH2"/>
    <mergeCell ref="AF3:AH3"/>
    <mergeCell ref="AF4:AH4"/>
    <mergeCell ref="A10:A12"/>
    <mergeCell ref="B10:B12"/>
    <mergeCell ref="C10:C12"/>
    <mergeCell ref="D10:D12"/>
    <mergeCell ref="E10:E12"/>
    <mergeCell ref="F10:Q11"/>
    <mergeCell ref="R10:AG10"/>
    <mergeCell ref="AH10:AH12"/>
    <mergeCell ref="R11:U11"/>
    <mergeCell ref="V11:Y11"/>
    <mergeCell ref="Z11:AC11"/>
    <mergeCell ref="AD11:AG11"/>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280294-288B-43C2-8236-11CBF8E305D3}">
          <x14:formula1>
            <xm:f>DESPLEGABLES!$F$2:$F$30</xm:f>
          </x14:formula1>
          <xm:sqref>D14:D26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J21"/>
  <sheetViews>
    <sheetView showGridLines="0" zoomScale="60" zoomScaleNormal="60" workbookViewId="0">
      <selection activeCell="I10" sqref="I10"/>
    </sheetView>
  </sheetViews>
  <sheetFormatPr baseColWidth="10" defaultRowHeight="14.4" x14ac:dyDescent="0.3"/>
  <cols>
    <col min="1" max="1" width="12.33203125" style="15" customWidth="1"/>
    <col min="2" max="2" width="44" style="15" customWidth="1"/>
    <col min="3" max="3" width="29" style="15" customWidth="1"/>
    <col min="4" max="4" width="82.88671875" style="15" customWidth="1"/>
    <col min="5" max="5" width="38" style="23" customWidth="1"/>
    <col min="6" max="6" width="24.5546875" style="24" customWidth="1"/>
    <col min="7" max="7" width="26.6640625" customWidth="1"/>
    <col min="8" max="9" width="15.88671875" style="15" customWidth="1"/>
    <col min="10" max="257" width="11.44140625" style="15"/>
    <col min="258" max="258" width="44" style="15" customWidth="1"/>
    <col min="259" max="259" width="29" style="15" customWidth="1"/>
    <col min="260" max="260" width="82.88671875" style="15" customWidth="1"/>
    <col min="261" max="261" width="13" style="15" customWidth="1"/>
    <col min="262" max="262" width="13.5546875" style="15" customWidth="1"/>
    <col min="263" max="263" width="26.6640625" style="15" customWidth="1"/>
    <col min="264" max="513" width="11.44140625" style="15"/>
    <col min="514" max="514" width="44" style="15" customWidth="1"/>
    <col min="515" max="515" width="29" style="15" customWidth="1"/>
    <col min="516" max="516" width="82.88671875" style="15" customWidth="1"/>
    <col min="517" max="517" width="13" style="15" customWidth="1"/>
    <col min="518" max="518" width="13.5546875" style="15" customWidth="1"/>
    <col min="519" max="519" width="26.6640625" style="15" customWidth="1"/>
    <col min="520" max="769" width="11.44140625" style="15"/>
    <col min="770" max="770" width="44" style="15" customWidth="1"/>
    <col min="771" max="771" width="29" style="15" customWidth="1"/>
    <col min="772" max="772" width="82.88671875" style="15" customWidth="1"/>
    <col min="773" max="773" width="13" style="15" customWidth="1"/>
    <col min="774" max="774" width="13.5546875" style="15" customWidth="1"/>
    <col min="775" max="775" width="26.6640625" style="15" customWidth="1"/>
    <col min="776" max="1025" width="11.44140625" style="15"/>
    <col min="1026" max="1026" width="44" style="15" customWidth="1"/>
    <col min="1027" max="1027" width="29" style="15" customWidth="1"/>
    <col min="1028" max="1028" width="82.88671875" style="15" customWidth="1"/>
    <col min="1029" max="1029" width="13" style="15" customWidth="1"/>
    <col min="1030" max="1030" width="13.5546875" style="15" customWidth="1"/>
    <col min="1031" max="1031" width="26.6640625" style="15" customWidth="1"/>
    <col min="1032" max="1281" width="11.44140625" style="15"/>
    <col min="1282" max="1282" width="44" style="15" customWidth="1"/>
    <col min="1283" max="1283" width="29" style="15" customWidth="1"/>
    <col min="1284" max="1284" width="82.88671875" style="15" customWidth="1"/>
    <col min="1285" max="1285" width="13" style="15" customWidth="1"/>
    <col min="1286" max="1286" width="13.5546875" style="15" customWidth="1"/>
    <col min="1287" max="1287" width="26.6640625" style="15" customWidth="1"/>
    <col min="1288" max="1537" width="11.44140625" style="15"/>
    <col min="1538" max="1538" width="44" style="15" customWidth="1"/>
    <col min="1539" max="1539" width="29" style="15" customWidth="1"/>
    <col min="1540" max="1540" width="82.88671875" style="15" customWidth="1"/>
    <col min="1541" max="1541" width="13" style="15" customWidth="1"/>
    <col min="1542" max="1542" width="13.5546875" style="15" customWidth="1"/>
    <col min="1543" max="1543" width="26.6640625" style="15" customWidth="1"/>
    <col min="1544" max="1793" width="11.44140625" style="15"/>
    <col min="1794" max="1794" width="44" style="15" customWidth="1"/>
    <col min="1795" max="1795" width="29" style="15" customWidth="1"/>
    <col min="1796" max="1796" width="82.88671875" style="15" customWidth="1"/>
    <col min="1797" max="1797" width="13" style="15" customWidth="1"/>
    <col min="1798" max="1798" width="13.5546875" style="15" customWidth="1"/>
    <col min="1799" max="1799" width="26.6640625" style="15" customWidth="1"/>
    <col min="1800" max="2049" width="11.44140625" style="15"/>
    <col min="2050" max="2050" width="44" style="15" customWidth="1"/>
    <col min="2051" max="2051" width="29" style="15" customWidth="1"/>
    <col min="2052" max="2052" width="82.88671875" style="15" customWidth="1"/>
    <col min="2053" max="2053" width="13" style="15" customWidth="1"/>
    <col min="2054" max="2054" width="13.5546875" style="15" customWidth="1"/>
    <col min="2055" max="2055" width="26.6640625" style="15" customWidth="1"/>
    <col min="2056" max="2305" width="11.44140625" style="15"/>
    <col min="2306" max="2306" width="44" style="15" customWidth="1"/>
    <col min="2307" max="2307" width="29" style="15" customWidth="1"/>
    <col min="2308" max="2308" width="82.88671875" style="15" customWidth="1"/>
    <col min="2309" max="2309" width="13" style="15" customWidth="1"/>
    <col min="2310" max="2310" width="13.5546875" style="15" customWidth="1"/>
    <col min="2311" max="2311" width="26.6640625" style="15" customWidth="1"/>
    <col min="2312" max="2561" width="11.44140625" style="15"/>
    <col min="2562" max="2562" width="44" style="15" customWidth="1"/>
    <col min="2563" max="2563" width="29" style="15" customWidth="1"/>
    <col min="2564" max="2564" width="82.88671875" style="15" customWidth="1"/>
    <col min="2565" max="2565" width="13" style="15" customWidth="1"/>
    <col min="2566" max="2566" width="13.5546875" style="15" customWidth="1"/>
    <col min="2567" max="2567" width="26.6640625" style="15" customWidth="1"/>
    <col min="2568" max="2817" width="11.44140625" style="15"/>
    <col min="2818" max="2818" width="44" style="15" customWidth="1"/>
    <col min="2819" max="2819" width="29" style="15" customWidth="1"/>
    <col min="2820" max="2820" width="82.88671875" style="15" customWidth="1"/>
    <col min="2821" max="2821" width="13" style="15" customWidth="1"/>
    <col min="2822" max="2822" width="13.5546875" style="15" customWidth="1"/>
    <col min="2823" max="2823" width="26.6640625" style="15" customWidth="1"/>
    <col min="2824" max="3073" width="11.44140625" style="15"/>
    <col min="3074" max="3074" width="44" style="15" customWidth="1"/>
    <col min="3075" max="3075" width="29" style="15" customWidth="1"/>
    <col min="3076" max="3076" width="82.88671875" style="15" customWidth="1"/>
    <col min="3077" max="3077" width="13" style="15" customWidth="1"/>
    <col min="3078" max="3078" width="13.5546875" style="15" customWidth="1"/>
    <col min="3079" max="3079" width="26.6640625" style="15" customWidth="1"/>
    <col min="3080" max="3329" width="11.44140625" style="15"/>
    <col min="3330" max="3330" width="44" style="15" customWidth="1"/>
    <col min="3331" max="3331" width="29" style="15" customWidth="1"/>
    <col min="3332" max="3332" width="82.88671875" style="15" customWidth="1"/>
    <col min="3333" max="3333" width="13" style="15" customWidth="1"/>
    <col min="3334" max="3334" width="13.5546875" style="15" customWidth="1"/>
    <col min="3335" max="3335" width="26.6640625" style="15" customWidth="1"/>
    <col min="3336" max="3585" width="11.44140625" style="15"/>
    <col min="3586" max="3586" width="44" style="15" customWidth="1"/>
    <col min="3587" max="3587" width="29" style="15" customWidth="1"/>
    <col min="3588" max="3588" width="82.88671875" style="15" customWidth="1"/>
    <col min="3589" max="3589" width="13" style="15" customWidth="1"/>
    <col min="3590" max="3590" width="13.5546875" style="15" customWidth="1"/>
    <col min="3591" max="3591" width="26.6640625" style="15" customWidth="1"/>
    <col min="3592" max="3841" width="11.44140625" style="15"/>
    <col min="3842" max="3842" width="44" style="15" customWidth="1"/>
    <col min="3843" max="3843" width="29" style="15" customWidth="1"/>
    <col min="3844" max="3844" width="82.88671875" style="15" customWidth="1"/>
    <col min="3845" max="3845" width="13" style="15" customWidth="1"/>
    <col min="3846" max="3846" width="13.5546875" style="15" customWidth="1"/>
    <col min="3847" max="3847" width="26.6640625" style="15" customWidth="1"/>
    <col min="3848" max="4097" width="11.44140625" style="15"/>
    <col min="4098" max="4098" width="44" style="15" customWidth="1"/>
    <col min="4099" max="4099" width="29" style="15" customWidth="1"/>
    <col min="4100" max="4100" width="82.88671875" style="15" customWidth="1"/>
    <col min="4101" max="4101" width="13" style="15" customWidth="1"/>
    <col min="4102" max="4102" width="13.5546875" style="15" customWidth="1"/>
    <col min="4103" max="4103" width="26.6640625" style="15" customWidth="1"/>
    <col min="4104" max="4353" width="11.44140625" style="15"/>
    <col min="4354" max="4354" width="44" style="15" customWidth="1"/>
    <col min="4355" max="4355" width="29" style="15" customWidth="1"/>
    <col min="4356" max="4356" width="82.88671875" style="15" customWidth="1"/>
    <col min="4357" max="4357" width="13" style="15" customWidth="1"/>
    <col min="4358" max="4358" width="13.5546875" style="15" customWidth="1"/>
    <col min="4359" max="4359" width="26.6640625" style="15" customWidth="1"/>
    <col min="4360" max="4609" width="11.44140625" style="15"/>
    <col min="4610" max="4610" width="44" style="15" customWidth="1"/>
    <col min="4611" max="4611" width="29" style="15" customWidth="1"/>
    <col min="4612" max="4612" width="82.88671875" style="15" customWidth="1"/>
    <col min="4613" max="4613" width="13" style="15" customWidth="1"/>
    <col min="4614" max="4614" width="13.5546875" style="15" customWidth="1"/>
    <col min="4615" max="4615" width="26.6640625" style="15" customWidth="1"/>
    <col min="4616" max="4865" width="11.44140625" style="15"/>
    <col min="4866" max="4866" width="44" style="15" customWidth="1"/>
    <col min="4867" max="4867" width="29" style="15" customWidth="1"/>
    <col min="4868" max="4868" width="82.88671875" style="15" customWidth="1"/>
    <col min="4869" max="4869" width="13" style="15" customWidth="1"/>
    <col min="4870" max="4870" width="13.5546875" style="15" customWidth="1"/>
    <col min="4871" max="4871" width="26.6640625" style="15" customWidth="1"/>
    <col min="4872" max="5121" width="11.44140625" style="15"/>
    <col min="5122" max="5122" width="44" style="15" customWidth="1"/>
    <col min="5123" max="5123" width="29" style="15" customWidth="1"/>
    <col min="5124" max="5124" width="82.88671875" style="15" customWidth="1"/>
    <col min="5125" max="5125" width="13" style="15" customWidth="1"/>
    <col min="5126" max="5126" width="13.5546875" style="15" customWidth="1"/>
    <col min="5127" max="5127" width="26.6640625" style="15" customWidth="1"/>
    <col min="5128" max="5377" width="11.44140625" style="15"/>
    <col min="5378" max="5378" width="44" style="15" customWidth="1"/>
    <col min="5379" max="5379" width="29" style="15" customWidth="1"/>
    <col min="5380" max="5380" width="82.88671875" style="15" customWidth="1"/>
    <col min="5381" max="5381" width="13" style="15" customWidth="1"/>
    <col min="5382" max="5382" width="13.5546875" style="15" customWidth="1"/>
    <col min="5383" max="5383" width="26.6640625" style="15" customWidth="1"/>
    <col min="5384" max="5633" width="11.44140625" style="15"/>
    <col min="5634" max="5634" width="44" style="15" customWidth="1"/>
    <col min="5635" max="5635" width="29" style="15" customWidth="1"/>
    <col min="5636" max="5636" width="82.88671875" style="15" customWidth="1"/>
    <col min="5637" max="5637" width="13" style="15" customWidth="1"/>
    <col min="5638" max="5638" width="13.5546875" style="15" customWidth="1"/>
    <col min="5639" max="5639" width="26.6640625" style="15" customWidth="1"/>
    <col min="5640" max="5889" width="11.44140625" style="15"/>
    <col min="5890" max="5890" width="44" style="15" customWidth="1"/>
    <col min="5891" max="5891" width="29" style="15" customWidth="1"/>
    <col min="5892" max="5892" width="82.88671875" style="15" customWidth="1"/>
    <col min="5893" max="5893" width="13" style="15" customWidth="1"/>
    <col min="5894" max="5894" width="13.5546875" style="15" customWidth="1"/>
    <col min="5895" max="5895" width="26.6640625" style="15" customWidth="1"/>
    <col min="5896" max="6145" width="11.44140625" style="15"/>
    <col min="6146" max="6146" width="44" style="15" customWidth="1"/>
    <col min="6147" max="6147" width="29" style="15" customWidth="1"/>
    <col min="6148" max="6148" width="82.88671875" style="15" customWidth="1"/>
    <col min="6149" max="6149" width="13" style="15" customWidth="1"/>
    <col min="6150" max="6150" width="13.5546875" style="15" customWidth="1"/>
    <col min="6151" max="6151" width="26.6640625" style="15" customWidth="1"/>
    <col min="6152" max="6401" width="11.44140625" style="15"/>
    <col min="6402" max="6402" width="44" style="15" customWidth="1"/>
    <col min="6403" max="6403" width="29" style="15" customWidth="1"/>
    <col min="6404" max="6404" width="82.88671875" style="15" customWidth="1"/>
    <col min="6405" max="6405" width="13" style="15" customWidth="1"/>
    <col min="6406" max="6406" width="13.5546875" style="15" customWidth="1"/>
    <col min="6407" max="6407" width="26.6640625" style="15" customWidth="1"/>
    <col min="6408" max="6657" width="11.44140625" style="15"/>
    <col min="6658" max="6658" width="44" style="15" customWidth="1"/>
    <col min="6659" max="6659" width="29" style="15" customWidth="1"/>
    <col min="6660" max="6660" width="82.88671875" style="15" customWidth="1"/>
    <col min="6661" max="6661" width="13" style="15" customWidth="1"/>
    <col min="6662" max="6662" width="13.5546875" style="15" customWidth="1"/>
    <col min="6663" max="6663" width="26.6640625" style="15" customWidth="1"/>
    <col min="6664" max="6913" width="11.44140625" style="15"/>
    <col min="6914" max="6914" width="44" style="15" customWidth="1"/>
    <col min="6915" max="6915" width="29" style="15" customWidth="1"/>
    <col min="6916" max="6916" width="82.88671875" style="15" customWidth="1"/>
    <col min="6917" max="6917" width="13" style="15" customWidth="1"/>
    <col min="6918" max="6918" width="13.5546875" style="15" customWidth="1"/>
    <col min="6919" max="6919" width="26.6640625" style="15" customWidth="1"/>
    <col min="6920" max="7169" width="11.44140625" style="15"/>
    <col min="7170" max="7170" width="44" style="15" customWidth="1"/>
    <col min="7171" max="7171" width="29" style="15" customWidth="1"/>
    <col min="7172" max="7172" width="82.88671875" style="15" customWidth="1"/>
    <col min="7173" max="7173" width="13" style="15" customWidth="1"/>
    <col min="7174" max="7174" width="13.5546875" style="15" customWidth="1"/>
    <col min="7175" max="7175" width="26.6640625" style="15" customWidth="1"/>
    <col min="7176" max="7425" width="11.44140625" style="15"/>
    <col min="7426" max="7426" width="44" style="15" customWidth="1"/>
    <col min="7427" max="7427" width="29" style="15" customWidth="1"/>
    <col min="7428" max="7428" width="82.88671875" style="15" customWidth="1"/>
    <col min="7429" max="7429" width="13" style="15" customWidth="1"/>
    <col min="7430" max="7430" width="13.5546875" style="15" customWidth="1"/>
    <col min="7431" max="7431" width="26.6640625" style="15" customWidth="1"/>
    <col min="7432" max="7681" width="11.44140625" style="15"/>
    <col min="7682" max="7682" width="44" style="15" customWidth="1"/>
    <col min="7683" max="7683" width="29" style="15" customWidth="1"/>
    <col min="7684" max="7684" width="82.88671875" style="15" customWidth="1"/>
    <col min="7685" max="7685" width="13" style="15" customWidth="1"/>
    <col min="7686" max="7686" width="13.5546875" style="15" customWidth="1"/>
    <col min="7687" max="7687" width="26.6640625" style="15" customWidth="1"/>
    <col min="7688" max="7937" width="11.44140625" style="15"/>
    <col min="7938" max="7938" width="44" style="15" customWidth="1"/>
    <col min="7939" max="7939" width="29" style="15" customWidth="1"/>
    <col min="7940" max="7940" width="82.88671875" style="15" customWidth="1"/>
    <col min="7941" max="7941" width="13" style="15" customWidth="1"/>
    <col min="7942" max="7942" width="13.5546875" style="15" customWidth="1"/>
    <col min="7943" max="7943" width="26.6640625" style="15" customWidth="1"/>
    <col min="7944" max="8193" width="11.44140625" style="15"/>
    <col min="8194" max="8194" width="44" style="15" customWidth="1"/>
    <col min="8195" max="8195" width="29" style="15" customWidth="1"/>
    <col min="8196" max="8196" width="82.88671875" style="15" customWidth="1"/>
    <col min="8197" max="8197" width="13" style="15" customWidth="1"/>
    <col min="8198" max="8198" width="13.5546875" style="15" customWidth="1"/>
    <col min="8199" max="8199" width="26.6640625" style="15" customWidth="1"/>
    <col min="8200" max="8449" width="11.44140625" style="15"/>
    <col min="8450" max="8450" width="44" style="15" customWidth="1"/>
    <col min="8451" max="8451" width="29" style="15" customWidth="1"/>
    <col min="8452" max="8452" width="82.88671875" style="15" customWidth="1"/>
    <col min="8453" max="8453" width="13" style="15" customWidth="1"/>
    <col min="8454" max="8454" width="13.5546875" style="15" customWidth="1"/>
    <col min="8455" max="8455" width="26.6640625" style="15" customWidth="1"/>
    <col min="8456" max="8705" width="11.44140625" style="15"/>
    <col min="8706" max="8706" width="44" style="15" customWidth="1"/>
    <col min="8707" max="8707" width="29" style="15" customWidth="1"/>
    <col min="8708" max="8708" width="82.88671875" style="15" customWidth="1"/>
    <col min="8709" max="8709" width="13" style="15" customWidth="1"/>
    <col min="8710" max="8710" width="13.5546875" style="15" customWidth="1"/>
    <col min="8711" max="8711" width="26.6640625" style="15" customWidth="1"/>
    <col min="8712" max="8961" width="11.44140625" style="15"/>
    <col min="8962" max="8962" width="44" style="15" customWidth="1"/>
    <col min="8963" max="8963" width="29" style="15" customWidth="1"/>
    <col min="8964" max="8964" width="82.88671875" style="15" customWidth="1"/>
    <col min="8965" max="8965" width="13" style="15" customWidth="1"/>
    <col min="8966" max="8966" width="13.5546875" style="15" customWidth="1"/>
    <col min="8967" max="8967" width="26.6640625" style="15" customWidth="1"/>
    <col min="8968" max="9217" width="11.44140625" style="15"/>
    <col min="9218" max="9218" width="44" style="15" customWidth="1"/>
    <col min="9219" max="9219" width="29" style="15" customWidth="1"/>
    <col min="9220" max="9220" width="82.88671875" style="15" customWidth="1"/>
    <col min="9221" max="9221" width="13" style="15" customWidth="1"/>
    <col min="9222" max="9222" width="13.5546875" style="15" customWidth="1"/>
    <col min="9223" max="9223" width="26.6640625" style="15" customWidth="1"/>
    <col min="9224" max="9473" width="11.44140625" style="15"/>
    <col min="9474" max="9474" width="44" style="15" customWidth="1"/>
    <col min="9475" max="9475" width="29" style="15" customWidth="1"/>
    <col min="9476" max="9476" width="82.88671875" style="15" customWidth="1"/>
    <col min="9477" max="9477" width="13" style="15" customWidth="1"/>
    <col min="9478" max="9478" width="13.5546875" style="15" customWidth="1"/>
    <col min="9479" max="9479" width="26.6640625" style="15" customWidth="1"/>
    <col min="9480" max="9729" width="11.44140625" style="15"/>
    <col min="9730" max="9730" width="44" style="15" customWidth="1"/>
    <col min="9731" max="9731" width="29" style="15" customWidth="1"/>
    <col min="9732" max="9732" width="82.88671875" style="15" customWidth="1"/>
    <col min="9733" max="9733" width="13" style="15" customWidth="1"/>
    <col min="9734" max="9734" width="13.5546875" style="15" customWidth="1"/>
    <col min="9735" max="9735" width="26.6640625" style="15" customWidth="1"/>
    <col min="9736" max="9985" width="11.44140625" style="15"/>
    <col min="9986" max="9986" width="44" style="15" customWidth="1"/>
    <col min="9987" max="9987" width="29" style="15" customWidth="1"/>
    <col min="9988" max="9988" width="82.88671875" style="15" customWidth="1"/>
    <col min="9989" max="9989" width="13" style="15" customWidth="1"/>
    <col min="9990" max="9990" width="13.5546875" style="15" customWidth="1"/>
    <col min="9991" max="9991" width="26.6640625" style="15" customWidth="1"/>
    <col min="9992" max="10241" width="11.44140625" style="15"/>
    <col min="10242" max="10242" width="44" style="15" customWidth="1"/>
    <col min="10243" max="10243" width="29" style="15" customWidth="1"/>
    <col min="10244" max="10244" width="82.88671875" style="15" customWidth="1"/>
    <col min="10245" max="10245" width="13" style="15" customWidth="1"/>
    <col min="10246" max="10246" width="13.5546875" style="15" customWidth="1"/>
    <col min="10247" max="10247" width="26.6640625" style="15" customWidth="1"/>
    <col min="10248" max="10497" width="11.44140625" style="15"/>
    <col min="10498" max="10498" width="44" style="15" customWidth="1"/>
    <col min="10499" max="10499" width="29" style="15" customWidth="1"/>
    <col min="10500" max="10500" width="82.88671875" style="15" customWidth="1"/>
    <col min="10501" max="10501" width="13" style="15" customWidth="1"/>
    <col min="10502" max="10502" width="13.5546875" style="15" customWidth="1"/>
    <col min="10503" max="10503" width="26.6640625" style="15" customWidth="1"/>
    <col min="10504" max="10753" width="11.44140625" style="15"/>
    <col min="10754" max="10754" width="44" style="15" customWidth="1"/>
    <col min="10755" max="10755" width="29" style="15" customWidth="1"/>
    <col min="10756" max="10756" width="82.88671875" style="15" customWidth="1"/>
    <col min="10757" max="10757" width="13" style="15" customWidth="1"/>
    <col min="10758" max="10758" width="13.5546875" style="15" customWidth="1"/>
    <col min="10759" max="10759" width="26.6640625" style="15" customWidth="1"/>
    <col min="10760" max="11009" width="11.44140625" style="15"/>
    <col min="11010" max="11010" width="44" style="15" customWidth="1"/>
    <col min="11011" max="11011" width="29" style="15" customWidth="1"/>
    <col min="11012" max="11012" width="82.88671875" style="15" customWidth="1"/>
    <col min="11013" max="11013" width="13" style="15" customWidth="1"/>
    <col min="11014" max="11014" width="13.5546875" style="15" customWidth="1"/>
    <col min="11015" max="11015" width="26.6640625" style="15" customWidth="1"/>
    <col min="11016" max="11265" width="11.44140625" style="15"/>
    <col min="11266" max="11266" width="44" style="15" customWidth="1"/>
    <col min="11267" max="11267" width="29" style="15" customWidth="1"/>
    <col min="11268" max="11268" width="82.88671875" style="15" customWidth="1"/>
    <col min="11269" max="11269" width="13" style="15" customWidth="1"/>
    <col min="11270" max="11270" width="13.5546875" style="15" customWidth="1"/>
    <col min="11271" max="11271" width="26.6640625" style="15" customWidth="1"/>
    <col min="11272" max="11521" width="11.44140625" style="15"/>
    <col min="11522" max="11522" width="44" style="15" customWidth="1"/>
    <col min="11523" max="11523" width="29" style="15" customWidth="1"/>
    <col min="11524" max="11524" width="82.88671875" style="15" customWidth="1"/>
    <col min="11525" max="11525" width="13" style="15" customWidth="1"/>
    <col min="11526" max="11526" width="13.5546875" style="15" customWidth="1"/>
    <col min="11527" max="11527" width="26.6640625" style="15" customWidth="1"/>
    <col min="11528" max="11777" width="11.44140625" style="15"/>
    <col min="11778" max="11778" width="44" style="15" customWidth="1"/>
    <col min="11779" max="11779" width="29" style="15" customWidth="1"/>
    <col min="11780" max="11780" width="82.88671875" style="15" customWidth="1"/>
    <col min="11781" max="11781" width="13" style="15" customWidth="1"/>
    <col min="11782" max="11782" width="13.5546875" style="15" customWidth="1"/>
    <col min="11783" max="11783" width="26.6640625" style="15" customWidth="1"/>
    <col min="11784" max="12033" width="11.44140625" style="15"/>
    <col min="12034" max="12034" width="44" style="15" customWidth="1"/>
    <col min="12035" max="12035" width="29" style="15" customWidth="1"/>
    <col min="12036" max="12036" width="82.88671875" style="15" customWidth="1"/>
    <col min="12037" max="12037" width="13" style="15" customWidth="1"/>
    <col min="12038" max="12038" width="13.5546875" style="15" customWidth="1"/>
    <col min="12039" max="12039" width="26.6640625" style="15" customWidth="1"/>
    <col min="12040" max="12289" width="11.44140625" style="15"/>
    <col min="12290" max="12290" width="44" style="15" customWidth="1"/>
    <col min="12291" max="12291" width="29" style="15" customWidth="1"/>
    <col min="12292" max="12292" width="82.88671875" style="15" customWidth="1"/>
    <col min="12293" max="12293" width="13" style="15" customWidth="1"/>
    <col min="12294" max="12294" width="13.5546875" style="15" customWidth="1"/>
    <col min="12295" max="12295" width="26.6640625" style="15" customWidth="1"/>
    <col min="12296" max="12545" width="11.44140625" style="15"/>
    <col min="12546" max="12546" width="44" style="15" customWidth="1"/>
    <col min="12547" max="12547" width="29" style="15" customWidth="1"/>
    <col min="12548" max="12548" width="82.88671875" style="15" customWidth="1"/>
    <col min="12549" max="12549" width="13" style="15" customWidth="1"/>
    <col min="12550" max="12550" width="13.5546875" style="15" customWidth="1"/>
    <col min="12551" max="12551" width="26.6640625" style="15" customWidth="1"/>
    <col min="12552" max="12801" width="11.44140625" style="15"/>
    <col min="12802" max="12802" width="44" style="15" customWidth="1"/>
    <col min="12803" max="12803" width="29" style="15" customWidth="1"/>
    <col min="12804" max="12804" width="82.88671875" style="15" customWidth="1"/>
    <col min="12805" max="12805" width="13" style="15" customWidth="1"/>
    <col min="12806" max="12806" width="13.5546875" style="15" customWidth="1"/>
    <col min="12807" max="12807" width="26.6640625" style="15" customWidth="1"/>
    <col min="12808" max="13057" width="11.44140625" style="15"/>
    <col min="13058" max="13058" width="44" style="15" customWidth="1"/>
    <col min="13059" max="13059" width="29" style="15" customWidth="1"/>
    <col min="13060" max="13060" width="82.88671875" style="15" customWidth="1"/>
    <col min="13061" max="13061" width="13" style="15" customWidth="1"/>
    <col min="13062" max="13062" width="13.5546875" style="15" customWidth="1"/>
    <col min="13063" max="13063" width="26.6640625" style="15" customWidth="1"/>
    <col min="13064" max="13313" width="11.44140625" style="15"/>
    <col min="13314" max="13314" width="44" style="15" customWidth="1"/>
    <col min="13315" max="13315" width="29" style="15" customWidth="1"/>
    <col min="13316" max="13316" width="82.88671875" style="15" customWidth="1"/>
    <col min="13317" max="13317" width="13" style="15" customWidth="1"/>
    <col min="13318" max="13318" width="13.5546875" style="15" customWidth="1"/>
    <col min="13319" max="13319" width="26.6640625" style="15" customWidth="1"/>
    <col min="13320" max="13569" width="11.44140625" style="15"/>
    <col min="13570" max="13570" width="44" style="15" customWidth="1"/>
    <col min="13571" max="13571" width="29" style="15" customWidth="1"/>
    <col min="13572" max="13572" width="82.88671875" style="15" customWidth="1"/>
    <col min="13573" max="13573" width="13" style="15" customWidth="1"/>
    <col min="13574" max="13574" width="13.5546875" style="15" customWidth="1"/>
    <col min="13575" max="13575" width="26.6640625" style="15" customWidth="1"/>
    <col min="13576" max="13825" width="11.44140625" style="15"/>
    <col min="13826" max="13826" width="44" style="15" customWidth="1"/>
    <col min="13827" max="13827" width="29" style="15" customWidth="1"/>
    <col min="13828" max="13828" width="82.88671875" style="15" customWidth="1"/>
    <col min="13829" max="13829" width="13" style="15" customWidth="1"/>
    <col min="13830" max="13830" width="13.5546875" style="15" customWidth="1"/>
    <col min="13831" max="13831" width="26.6640625" style="15" customWidth="1"/>
    <col min="13832" max="14081" width="11.44140625" style="15"/>
    <col min="14082" max="14082" width="44" style="15" customWidth="1"/>
    <col min="14083" max="14083" width="29" style="15" customWidth="1"/>
    <col min="14084" max="14084" width="82.88671875" style="15" customWidth="1"/>
    <col min="14085" max="14085" width="13" style="15" customWidth="1"/>
    <col min="14086" max="14086" width="13.5546875" style="15" customWidth="1"/>
    <col min="14087" max="14087" width="26.6640625" style="15" customWidth="1"/>
    <col min="14088" max="14337" width="11.44140625" style="15"/>
    <col min="14338" max="14338" width="44" style="15" customWidth="1"/>
    <col min="14339" max="14339" width="29" style="15" customWidth="1"/>
    <col min="14340" max="14340" width="82.88671875" style="15" customWidth="1"/>
    <col min="14341" max="14341" width="13" style="15" customWidth="1"/>
    <col min="14342" max="14342" width="13.5546875" style="15" customWidth="1"/>
    <col min="14343" max="14343" width="26.6640625" style="15" customWidth="1"/>
    <col min="14344" max="14593" width="11.44140625" style="15"/>
    <col min="14594" max="14594" width="44" style="15" customWidth="1"/>
    <col min="14595" max="14595" width="29" style="15" customWidth="1"/>
    <col min="14596" max="14596" width="82.88671875" style="15" customWidth="1"/>
    <col min="14597" max="14597" width="13" style="15" customWidth="1"/>
    <col min="14598" max="14598" width="13.5546875" style="15" customWidth="1"/>
    <col min="14599" max="14599" width="26.6640625" style="15" customWidth="1"/>
    <col min="14600" max="14849" width="11.44140625" style="15"/>
    <col min="14850" max="14850" width="44" style="15" customWidth="1"/>
    <col min="14851" max="14851" width="29" style="15" customWidth="1"/>
    <col min="14852" max="14852" width="82.88671875" style="15" customWidth="1"/>
    <col min="14853" max="14853" width="13" style="15" customWidth="1"/>
    <col min="14854" max="14854" width="13.5546875" style="15" customWidth="1"/>
    <col min="14855" max="14855" width="26.6640625" style="15" customWidth="1"/>
    <col min="14856" max="15105" width="11.44140625" style="15"/>
    <col min="15106" max="15106" width="44" style="15" customWidth="1"/>
    <col min="15107" max="15107" width="29" style="15" customWidth="1"/>
    <col min="15108" max="15108" width="82.88671875" style="15" customWidth="1"/>
    <col min="15109" max="15109" width="13" style="15" customWidth="1"/>
    <col min="15110" max="15110" width="13.5546875" style="15" customWidth="1"/>
    <col min="15111" max="15111" width="26.6640625" style="15" customWidth="1"/>
    <col min="15112" max="15361" width="11.44140625" style="15"/>
    <col min="15362" max="15362" width="44" style="15" customWidth="1"/>
    <col min="15363" max="15363" width="29" style="15" customWidth="1"/>
    <col min="15364" max="15364" width="82.88671875" style="15" customWidth="1"/>
    <col min="15365" max="15365" width="13" style="15" customWidth="1"/>
    <col min="15366" max="15366" width="13.5546875" style="15" customWidth="1"/>
    <col min="15367" max="15367" width="26.6640625" style="15" customWidth="1"/>
    <col min="15368" max="15617" width="11.44140625" style="15"/>
    <col min="15618" max="15618" width="44" style="15" customWidth="1"/>
    <col min="15619" max="15619" width="29" style="15" customWidth="1"/>
    <col min="15620" max="15620" width="82.88671875" style="15" customWidth="1"/>
    <col min="15621" max="15621" width="13" style="15" customWidth="1"/>
    <col min="15622" max="15622" width="13.5546875" style="15" customWidth="1"/>
    <col min="15623" max="15623" width="26.6640625" style="15" customWidth="1"/>
    <col min="15624" max="15873" width="11.44140625" style="15"/>
    <col min="15874" max="15874" width="44" style="15" customWidth="1"/>
    <col min="15875" max="15875" width="29" style="15" customWidth="1"/>
    <col min="15876" max="15876" width="82.88671875" style="15" customWidth="1"/>
    <col min="15877" max="15877" width="13" style="15" customWidth="1"/>
    <col min="15878" max="15878" width="13.5546875" style="15" customWidth="1"/>
    <col min="15879" max="15879" width="26.6640625" style="15" customWidth="1"/>
    <col min="15880" max="16129" width="11.44140625" style="15"/>
    <col min="16130" max="16130" width="44" style="15" customWidth="1"/>
    <col min="16131" max="16131" width="29" style="15" customWidth="1"/>
    <col min="16132" max="16132" width="82.88671875" style="15" customWidth="1"/>
    <col min="16133" max="16133" width="13" style="15" customWidth="1"/>
    <col min="16134" max="16134" width="13.5546875" style="15" customWidth="1"/>
    <col min="16135" max="16135" width="26.6640625" style="15" customWidth="1"/>
    <col min="16136" max="16384" width="11.44140625" style="15"/>
  </cols>
  <sheetData>
    <row r="1" spans="1:10" ht="18.75" customHeight="1" x14ac:dyDescent="0.3">
      <c r="A1" s="475" t="s">
        <v>144</v>
      </c>
      <c r="B1" s="475"/>
      <c r="C1" s="475"/>
      <c r="D1" s="475"/>
      <c r="E1" s="475"/>
      <c r="F1" s="475"/>
      <c r="G1" s="475"/>
    </row>
    <row r="2" spans="1:10" ht="25.5" customHeight="1" x14ac:dyDescent="0.3">
      <c r="A2" s="475"/>
      <c r="B2" s="475"/>
      <c r="C2" s="475"/>
      <c r="D2" s="475"/>
      <c r="E2" s="475"/>
      <c r="F2" s="475"/>
      <c r="G2" s="475"/>
    </row>
    <row r="3" spans="1:10" ht="14.25" customHeight="1" x14ac:dyDescent="0.3">
      <c r="A3" s="475"/>
      <c r="B3" s="475"/>
      <c r="C3" s="475"/>
      <c r="D3" s="475"/>
      <c r="E3" s="475"/>
      <c r="F3" s="475"/>
      <c r="G3" s="475"/>
    </row>
    <row r="4" spans="1:10" ht="86.25" customHeight="1" x14ac:dyDescent="0.3">
      <c r="C4" s="16"/>
      <c r="D4" s="16"/>
      <c r="E4" s="16"/>
      <c r="F4" s="17"/>
    </row>
    <row r="5" spans="1:10" ht="28.5" customHeight="1" x14ac:dyDescent="0.3">
      <c r="A5" s="469" t="s">
        <v>152</v>
      </c>
      <c r="B5" s="469"/>
      <c r="C5" s="469"/>
      <c r="D5" s="469"/>
      <c r="E5" s="469"/>
      <c r="F5" s="469"/>
      <c r="G5" s="469"/>
      <c r="H5" s="469"/>
      <c r="I5" s="469"/>
    </row>
    <row r="6" spans="1:10" s="23" customFormat="1" ht="42" customHeight="1" x14ac:dyDescent="0.3">
      <c r="A6" s="18" t="s">
        <v>82</v>
      </c>
      <c r="B6" s="476" t="s">
        <v>145</v>
      </c>
      <c r="C6" s="476" t="s">
        <v>146</v>
      </c>
      <c r="D6" s="476" t="s">
        <v>147</v>
      </c>
      <c r="E6" s="476" t="s">
        <v>148</v>
      </c>
      <c r="F6" s="476" t="s">
        <v>149</v>
      </c>
      <c r="G6" s="476" t="s">
        <v>150</v>
      </c>
      <c r="H6" s="476" t="s">
        <v>151</v>
      </c>
      <c r="I6" s="476"/>
      <c r="J6" s="26"/>
    </row>
    <row r="7" spans="1:10" s="23" customFormat="1" ht="48.75" customHeight="1" x14ac:dyDescent="0.3">
      <c r="A7" s="25"/>
      <c r="B7" s="477"/>
      <c r="C7" s="477"/>
      <c r="D7" s="477"/>
      <c r="E7" s="477"/>
      <c r="F7" s="477"/>
      <c r="G7" s="477"/>
      <c r="H7" s="19" t="s">
        <v>153</v>
      </c>
      <c r="I7" s="19" t="s">
        <v>154</v>
      </c>
      <c r="J7" s="26"/>
    </row>
    <row r="8" spans="1:10" ht="78.75" customHeight="1" x14ac:dyDescent="0.3">
      <c r="A8" s="20"/>
      <c r="B8" s="20"/>
      <c r="C8" s="21"/>
      <c r="D8" s="21"/>
      <c r="E8" s="22"/>
      <c r="F8" s="22"/>
      <c r="G8" s="21"/>
      <c r="H8" s="21"/>
      <c r="I8" s="21"/>
      <c r="J8"/>
    </row>
    <row r="9" spans="1:10" ht="101.25" customHeight="1" x14ac:dyDescent="0.3">
      <c r="A9" s="20"/>
      <c r="B9" s="20"/>
      <c r="C9" s="21"/>
      <c r="D9" s="21"/>
      <c r="E9" s="22"/>
      <c r="F9" s="22"/>
      <c r="G9" s="21"/>
      <c r="H9" s="21"/>
      <c r="I9" s="21"/>
      <c r="J9"/>
    </row>
    <row r="10" spans="1:10" ht="124.5" customHeight="1" x14ac:dyDescent="0.3">
      <c r="A10" s="20"/>
      <c r="B10" s="20"/>
      <c r="C10" s="21"/>
      <c r="D10" s="21"/>
      <c r="E10" s="22"/>
      <c r="F10" s="22"/>
      <c r="G10" s="21"/>
      <c r="H10" s="21"/>
      <c r="I10" s="21"/>
      <c r="J10"/>
    </row>
    <row r="11" spans="1:10" ht="74.25" customHeight="1" x14ac:dyDescent="0.3">
      <c r="A11" s="20"/>
      <c r="B11" s="20"/>
      <c r="C11" s="21"/>
      <c r="D11" s="21"/>
      <c r="E11" s="22"/>
      <c r="F11" s="22"/>
      <c r="G11" s="21"/>
      <c r="H11" s="21"/>
      <c r="I11" s="21"/>
      <c r="J11"/>
    </row>
    <row r="12" spans="1:10" x14ac:dyDescent="0.3">
      <c r="A12" s="469" t="s">
        <v>155</v>
      </c>
      <c r="B12" s="469"/>
      <c r="C12" s="469"/>
      <c r="D12" s="469"/>
      <c r="E12" s="469"/>
      <c r="F12" s="469"/>
      <c r="G12" s="469"/>
      <c r="H12" s="469"/>
      <c r="I12" s="469"/>
    </row>
    <row r="13" spans="1:10" ht="13.8" x14ac:dyDescent="0.3">
      <c r="A13" s="20"/>
      <c r="B13" s="20"/>
      <c r="C13" s="21"/>
      <c r="D13" s="21"/>
      <c r="E13" s="22"/>
      <c r="F13" s="22"/>
      <c r="G13" s="21"/>
      <c r="H13" s="21"/>
      <c r="I13" s="21"/>
    </row>
    <row r="14" spans="1:10" ht="13.8" x14ac:dyDescent="0.3">
      <c r="A14" s="20"/>
      <c r="B14" s="20"/>
      <c r="C14" s="21"/>
      <c r="D14" s="21"/>
      <c r="E14" s="22"/>
      <c r="F14" s="22"/>
      <c r="G14" s="21"/>
      <c r="H14" s="21"/>
      <c r="I14" s="21"/>
    </row>
    <row r="15" spans="1:10" ht="13.8" x14ac:dyDescent="0.3">
      <c r="A15" s="20"/>
      <c r="B15" s="20"/>
      <c r="C15" s="21"/>
      <c r="D15" s="21"/>
      <c r="E15" s="22"/>
      <c r="F15" s="22"/>
      <c r="G15" s="21"/>
      <c r="H15" s="21"/>
      <c r="I15" s="21"/>
    </row>
    <row r="16" spans="1:10" ht="13.8" x14ac:dyDescent="0.3">
      <c r="A16" s="20"/>
      <c r="B16" s="20"/>
      <c r="C16" s="21"/>
      <c r="D16" s="21"/>
      <c r="E16" s="22"/>
      <c r="F16" s="22"/>
      <c r="G16" s="21"/>
      <c r="H16" s="21"/>
      <c r="I16" s="21"/>
    </row>
    <row r="17" spans="1:9" ht="13.8" x14ac:dyDescent="0.3">
      <c r="A17" s="20"/>
      <c r="B17" s="20"/>
      <c r="C17" s="21"/>
      <c r="D17" s="21"/>
      <c r="E17" s="22"/>
      <c r="F17" s="22"/>
      <c r="G17" s="21"/>
      <c r="H17" s="21"/>
      <c r="I17" s="21"/>
    </row>
    <row r="18" spans="1:9" ht="13.8" x14ac:dyDescent="0.3">
      <c r="A18" s="20"/>
      <c r="B18" s="20"/>
      <c r="C18" s="21"/>
      <c r="D18" s="21"/>
      <c r="E18" s="22"/>
      <c r="F18" s="22"/>
      <c r="G18" s="21"/>
      <c r="H18" s="21"/>
      <c r="I18" s="21"/>
    </row>
    <row r="19" spans="1:9" ht="13.8" x14ac:dyDescent="0.3">
      <c r="A19" s="20"/>
      <c r="B19" s="20"/>
      <c r="C19" s="21"/>
      <c r="D19" s="21"/>
      <c r="E19" s="22"/>
      <c r="F19" s="22"/>
      <c r="G19" s="21"/>
      <c r="H19" s="21"/>
      <c r="I19" s="21"/>
    </row>
    <row r="20" spans="1:9" ht="14.25" customHeight="1" x14ac:dyDescent="0.3">
      <c r="A20" s="473" t="s">
        <v>157</v>
      </c>
      <c r="B20" s="474"/>
      <c r="C20" s="27"/>
      <c r="D20" s="28"/>
      <c r="E20" s="22" t="s">
        <v>159</v>
      </c>
      <c r="F20" s="470"/>
      <c r="G20" s="471"/>
      <c r="H20" s="471"/>
      <c r="I20" s="472"/>
    </row>
    <row r="21" spans="1:9" ht="14.25" customHeight="1" x14ac:dyDescent="0.3">
      <c r="A21" s="473" t="s">
        <v>156</v>
      </c>
      <c r="B21" s="474"/>
      <c r="C21" s="27"/>
      <c r="D21" s="28"/>
      <c r="E21" s="22" t="s">
        <v>158</v>
      </c>
      <c r="F21" s="470"/>
      <c r="G21" s="471"/>
      <c r="H21" s="471"/>
      <c r="I21" s="472"/>
    </row>
  </sheetData>
  <mergeCells count="14">
    <mergeCell ref="A1:G3"/>
    <mergeCell ref="H6:I6"/>
    <mergeCell ref="G6:G7"/>
    <mergeCell ref="F6:F7"/>
    <mergeCell ref="E6:E7"/>
    <mergeCell ref="D6:D7"/>
    <mergeCell ref="C6:C7"/>
    <mergeCell ref="B6:B7"/>
    <mergeCell ref="A5:I5"/>
    <mergeCell ref="A12:I12"/>
    <mergeCell ref="F21:I21"/>
    <mergeCell ref="F20:I20"/>
    <mergeCell ref="A20:B20"/>
    <mergeCell ref="A21:B2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A74F-879B-49F0-877B-39D4D25FD0E2}">
  <dimension ref="A2:WDI77"/>
  <sheetViews>
    <sheetView showGridLines="0" zoomScale="30" zoomScaleNormal="30" workbookViewId="0">
      <selection activeCell="V14" sqref="V14"/>
    </sheetView>
  </sheetViews>
  <sheetFormatPr baseColWidth="10" defaultColWidth="0" defaultRowHeight="14.4" x14ac:dyDescent="0.3"/>
  <cols>
    <col min="1" max="1" width="20.33203125" style="26" customWidth="1"/>
    <col min="2" max="2" width="14" customWidth="1"/>
    <col min="3" max="3" width="27.88671875" customWidth="1"/>
    <col min="4" max="4" width="13" customWidth="1"/>
    <col min="5" max="5" width="21.33203125" style="65" customWidth="1"/>
    <col min="6" max="6" width="17.33203125" bestFit="1" customWidth="1"/>
    <col min="7" max="7" width="20.5546875" customWidth="1"/>
    <col min="8" max="8" width="11.44140625" customWidth="1"/>
    <col min="9" max="12" width="15.109375" customWidth="1"/>
    <col min="13" max="18" width="13.44140625" customWidth="1"/>
    <col min="19" max="19" width="26.6640625" style="70" customWidth="1"/>
    <col min="20" max="21" width="27.33203125" style="26" customWidth="1"/>
    <col min="22" max="22" width="28.33203125" style="13" customWidth="1"/>
    <col min="23" max="23" width="25.33203125" customWidth="1"/>
    <col min="24" max="24" width="25.88671875" customWidth="1"/>
    <col min="25" max="25" width="13.44140625" customWidth="1"/>
    <col min="26" max="31" width="11.44140625" customWidth="1"/>
    <col min="32" max="272" width="11.44140625" hidden="1"/>
    <col min="273" max="287" width="11.44140625" customWidth="1"/>
    <col min="288" max="528" width="11.44140625" hidden="1"/>
    <col min="529" max="543" width="11.44140625" customWidth="1"/>
    <col min="544" max="784" width="11.44140625" hidden="1"/>
    <col min="785" max="799" width="11.44140625" customWidth="1"/>
    <col min="800" max="1040" width="11.44140625" hidden="1"/>
    <col min="1041" max="1055" width="11.44140625" customWidth="1"/>
    <col min="1056" max="1296" width="11.44140625" hidden="1"/>
    <col min="1297" max="1311" width="11.44140625" customWidth="1"/>
    <col min="1312" max="1552" width="11.44140625" hidden="1"/>
    <col min="1553" max="1567" width="11.44140625" customWidth="1"/>
    <col min="1568" max="1808" width="11.44140625" hidden="1"/>
    <col min="1809" max="1823" width="11.44140625" customWidth="1"/>
    <col min="1824" max="2064" width="11.44140625" hidden="1"/>
    <col min="2065" max="2079" width="11.44140625" customWidth="1"/>
    <col min="2080" max="2320" width="11.44140625" hidden="1"/>
    <col min="2321" max="2335" width="11.44140625" customWidth="1"/>
    <col min="2336" max="2576" width="11.44140625" hidden="1"/>
    <col min="2577" max="2591" width="11.44140625" customWidth="1"/>
    <col min="2592" max="2832" width="11.44140625" hidden="1"/>
    <col min="2833" max="2847" width="11.44140625" customWidth="1"/>
    <col min="2848" max="3088" width="11.44140625" hidden="1"/>
    <col min="3089" max="3103" width="11.44140625" customWidth="1"/>
    <col min="3104" max="3344" width="11.44140625" hidden="1"/>
    <col min="3345" max="3359" width="11.44140625" customWidth="1"/>
    <col min="3360" max="3600" width="11.44140625" hidden="1"/>
    <col min="3601" max="3615" width="11.44140625" customWidth="1"/>
    <col min="3616" max="3856" width="11.44140625" hidden="1"/>
    <col min="3857" max="3871" width="11.44140625" customWidth="1"/>
    <col min="3872" max="4112" width="11.44140625" hidden="1"/>
    <col min="4113" max="4127" width="11.44140625" customWidth="1"/>
    <col min="4128" max="4368" width="11.44140625" hidden="1"/>
    <col min="4369" max="4383" width="11.44140625" customWidth="1"/>
    <col min="4384" max="4624" width="11.44140625" hidden="1"/>
    <col min="4625" max="4639" width="11.44140625" customWidth="1"/>
    <col min="4640" max="4880" width="11.44140625" hidden="1"/>
    <col min="4881" max="4895" width="11.44140625" customWidth="1"/>
    <col min="4896" max="5136" width="11.44140625" hidden="1"/>
    <col min="5137" max="5151" width="11.44140625" customWidth="1"/>
    <col min="5152" max="5392" width="11.44140625" hidden="1"/>
    <col min="5393" max="5407" width="11.44140625" customWidth="1"/>
    <col min="5408" max="5648" width="11.44140625" hidden="1"/>
    <col min="5649" max="5663" width="11.44140625" customWidth="1"/>
    <col min="5664" max="5904" width="11.44140625" hidden="1"/>
    <col min="5905" max="5919" width="11.44140625" customWidth="1"/>
    <col min="5920" max="6160" width="11.44140625" hidden="1"/>
    <col min="6161" max="6175" width="11.44140625" customWidth="1"/>
    <col min="6176" max="6416" width="11.44140625" hidden="1"/>
    <col min="6417" max="6431" width="11.44140625" customWidth="1"/>
    <col min="6432" max="6672" width="11.44140625" hidden="1"/>
    <col min="6673" max="6687" width="11.44140625" customWidth="1"/>
    <col min="6688" max="6928" width="11.44140625" hidden="1"/>
    <col min="6929" max="6943" width="11.44140625" customWidth="1"/>
    <col min="6944" max="7184" width="11.44140625" hidden="1"/>
    <col min="7185" max="7199" width="11.44140625" customWidth="1"/>
    <col min="7200" max="7440" width="11.44140625" hidden="1"/>
    <col min="7441" max="7455" width="11.44140625" customWidth="1"/>
    <col min="7456" max="7696" width="11.44140625" hidden="1"/>
    <col min="7697" max="7711" width="11.44140625" customWidth="1"/>
    <col min="7712" max="7952" width="11.44140625" hidden="1"/>
    <col min="7953" max="7967" width="11.44140625" customWidth="1"/>
    <col min="7968" max="8208" width="11.44140625" hidden="1"/>
    <col min="8209" max="8223" width="11.44140625" customWidth="1"/>
    <col min="8224" max="8464" width="11.44140625" hidden="1"/>
    <col min="8465" max="8479" width="11.44140625" customWidth="1"/>
    <col min="8480" max="8720" width="11.44140625" hidden="1"/>
    <col min="8721" max="8735" width="11.44140625" customWidth="1"/>
    <col min="8736" max="8976" width="11.44140625" hidden="1"/>
    <col min="8977" max="8991" width="11.44140625" customWidth="1"/>
    <col min="8992" max="9232" width="11.44140625" hidden="1"/>
    <col min="9233" max="9247" width="11.44140625" customWidth="1"/>
    <col min="9248" max="9488" width="11.44140625" hidden="1"/>
    <col min="9489" max="9503" width="11.44140625" customWidth="1"/>
    <col min="9504" max="9744" width="11.44140625" hidden="1"/>
    <col min="9745" max="9759" width="11.44140625" customWidth="1"/>
    <col min="9760" max="10000" width="11.44140625" hidden="1"/>
    <col min="10001" max="10015" width="11.44140625" customWidth="1"/>
    <col min="10016" max="10256" width="11.44140625" hidden="1"/>
    <col min="10257" max="10271" width="11.44140625" customWidth="1"/>
    <col min="10272" max="10512" width="11.44140625" hidden="1"/>
    <col min="10513" max="10527" width="11.44140625" customWidth="1"/>
    <col min="10528" max="10768" width="11.44140625" hidden="1"/>
    <col min="10769" max="10783" width="11.44140625" customWidth="1"/>
    <col min="10784" max="11024" width="11.44140625" hidden="1"/>
    <col min="11025" max="11039" width="11.44140625" customWidth="1"/>
    <col min="11040" max="11280" width="11.44140625" hidden="1"/>
    <col min="11281" max="11295" width="11.44140625" customWidth="1"/>
    <col min="11296" max="11536" width="11.44140625" hidden="1"/>
    <col min="11537" max="11551" width="11.44140625" customWidth="1"/>
    <col min="11552" max="11792" width="11.44140625" hidden="1"/>
    <col min="11793" max="11807" width="11.44140625" customWidth="1"/>
    <col min="11808" max="12048" width="11.44140625" hidden="1"/>
    <col min="12049" max="12063" width="11.44140625" customWidth="1"/>
    <col min="12064" max="12304" width="11.44140625" hidden="1"/>
    <col min="12305" max="12319" width="11.44140625" customWidth="1"/>
    <col min="12320" max="12560" width="11.44140625" hidden="1"/>
    <col min="12561" max="12575" width="11.44140625" customWidth="1"/>
    <col min="12576" max="12816" width="11.44140625" hidden="1"/>
    <col min="12817" max="12831" width="11.44140625" customWidth="1"/>
    <col min="12832" max="13072" width="11.44140625" hidden="1"/>
    <col min="13073" max="13087" width="11.44140625" customWidth="1"/>
    <col min="13088" max="13328" width="11.44140625" hidden="1"/>
    <col min="13329" max="13343" width="11.44140625" customWidth="1"/>
    <col min="13344" max="13584" width="11.44140625" hidden="1"/>
    <col min="13585" max="13599" width="11.44140625" customWidth="1"/>
    <col min="13600" max="13840" width="11.44140625" hidden="1"/>
    <col min="13841" max="13855" width="11.44140625" customWidth="1"/>
    <col min="13856" max="14096" width="11.44140625" hidden="1"/>
    <col min="14097" max="14111" width="11.44140625" customWidth="1"/>
    <col min="14112" max="14352" width="11.44140625" hidden="1"/>
    <col min="14353" max="14367" width="11.44140625" customWidth="1"/>
    <col min="14368" max="14608" width="11.44140625" hidden="1"/>
    <col min="14609" max="14623" width="11.44140625" customWidth="1"/>
    <col min="14624" max="14864" width="11.44140625" hidden="1"/>
    <col min="14865" max="14879" width="11.44140625" customWidth="1"/>
    <col min="14880" max="15120" width="11.44140625" hidden="1"/>
    <col min="15121" max="15135" width="11.44140625" customWidth="1"/>
    <col min="15136" max="15376" width="11.44140625" hidden="1"/>
    <col min="15377" max="15391" width="11.44140625" customWidth="1"/>
    <col min="15392" max="15632" width="11.44140625" hidden="1"/>
    <col min="15633" max="15647" width="11.44140625" customWidth="1"/>
    <col min="15662" max="16384" width="11.44140625" hidden="1"/>
  </cols>
  <sheetData>
    <row r="2" spans="1:29" ht="20.100000000000001" customHeight="1" x14ac:dyDescent="0.3">
      <c r="A2" s="491"/>
      <c r="B2" s="491"/>
      <c r="C2" s="491"/>
      <c r="D2" s="493" t="s">
        <v>110</v>
      </c>
      <c r="E2" s="494"/>
      <c r="F2" s="494"/>
      <c r="G2" s="494"/>
      <c r="H2" s="494"/>
      <c r="I2" s="494"/>
      <c r="J2" s="494"/>
      <c r="K2" s="494"/>
      <c r="L2" s="494"/>
      <c r="M2" s="494"/>
      <c r="N2" s="494"/>
      <c r="O2" s="494"/>
      <c r="P2" s="494"/>
      <c r="Q2" s="494"/>
      <c r="R2" s="494"/>
      <c r="S2" s="494"/>
      <c r="T2" s="494"/>
      <c r="U2" s="494"/>
      <c r="V2" s="495"/>
      <c r="W2" s="502" t="s">
        <v>398</v>
      </c>
      <c r="X2" s="503"/>
      <c r="Y2" s="136"/>
      <c r="Z2" s="136"/>
      <c r="AA2" s="478"/>
      <c r="AB2" s="478"/>
      <c r="AC2" s="478"/>
    </row>
    <row r="3" spans="1:29" ht="20.100000000000001" customHeight="1" x14ac:dyDescent="0.3">
      <c r="A3" s="491"/>
      <c r="B3" s="491"/>
      <c r="C3" s="491"/>
      <c r="D3" s="496"/>
      <c r="E3" s="497"/>
      <c r="F3" s="497"/>
      <c r="G3" s="497"/>
      <c r="H3" s="497"/>
      <c r="I3" s="497"/>
      <c r="J3" s="497"/>
      <c r="K3" s="497"/>
      <c r="L3" s="497"/>
      <c r="M3" s="497"/>
      <c r="N3" s="497"/>
      <c r="O3" s="497"/>
      <c r="P3" s="497"/>
      <c r="Q3" s="497"/>
      <c r="R3" s="497"/>
      <c r="S3" s="497"/>
      <c r="T3" s="497"/>
      <c r="U3" s="497"/>
      <c r="V3" s="498"/>
      <c r="W3" s="504" t="s">
        <v>411</v>
      </c>
      <c r="X3" s="505"/>
      <c r="Y3" s="136"/>
      <c r="Z3" s="136"/>
      <c r="AA3" s="478"/>
      <c r="AB3" s="478"/>
      <c r="AC3" s="478"/>
    </row>
    <row r="4" spans="1:29" ht="20.100000000000001" customHeight="1" x14ac:dyDescent="0.3">
      <c r="A4" s="491"/>
      <c r="B4" s="491"/>
      <c r="C4" s="491"/>
      <c r="D4" s="496"/>
      <c r="E4" s="497"/>
      <c r="F4" s="497"/>
      <c r="G4" s="497"/>
      <c r="H4" s="497"/>
      <c r="I4" s="497"/>
      <c r="J4" s="497"/>
      <c r="K4" s="497"/>
      <c r="L4" s="497"/>
      <c r="M4" s="497"/>
      <c r="N4" s="497"/>
      <c r="O4" s="497"/>
      <c r="P4" s="497"/>
      <c r="Q4" s="497"/>
      <c r="R4" s="497"/>
      <c r="S4" s="497"/>
      <c r="T4" s="497"/>
      <c r="U4" s="497"/>
      <c r="V4" s="498"/>
      <c r="W4" s="502" t="s">
        <v>399</v>
      </c>
      <c r="X4" s="503"/>
      <c r="Y4" s="136"/>
      <c r="Z4" s="136"/>
      <c r="AA4" s="478"/>
      <c r="AB4" s="478"/>
      <c r="AC4" s="478"/>
    </row>
    <row r="5" spans="1:29" ht="20.100000000000001" customHeight="1" x14ac:dyDescent="0.3">
      <c r="A5" s="491"/>
      <c r="B5" s="491"/>
      <c r="C5" s="491"/>
      <c r="D5" s="499"/>
      <c r="E5" s="500"/>
      <c r="F5" s="500"/>
      <c r="G5" s="500"/>
      <c r="H5" s="500"/>
      <c r="I5" s="500"/>
      <c r="J5" s="500"/>
      <c r="K5" s="500"/>
      <c r="L5" s="500"/>
      <c r="M5" s="500"/>
      <c r="N5" s="500"/>
      <c r="O5" s="500"/>
      <c r="P5" s="500"/>
      <c r="Q5" s="500"/>
      <c r="R5" s="500"/>
      <c r="S5" s="500"/>
      <c r="T5" s="500"/>
      <c r="U5" s="500"/>
      <c r="V5" s="501"/>
      <c r="W5" s="502" t="s">
        <v>400</v>
      </c>
      <c r="X5" s="503"/>
      <c r="Y5" s="136"/>
      <c r="Z5" s="136"/>
      <c r="AA5" s="478"/>
      <c r="AB5" s="478"/>
      <c r="AC5" s="478"/>
    </row>
    <row r="6" spans="1:29" ht="15" customHeight="1" x14ac:dyDescent="0.3">
      <c r="A6" s="492" t="s">
        <v>378</v>
      </c>
      <c r="B6" s="492"/>
      <c r="C6" s="492"/>
      <c r="D6" s="492"/>
      <c r="E6" s="492"/>
      <c r="F6" s="492"/>
      <c r="G6" s="492"/>
      <c r="H6" s="492"/>
      <c r="I6" s="492"/>
      <c r="J6" s="492"/>
      <c r="K6" s="492"/>
      <c r="L6" s="492"/>
      <c r="M6" s="492"/>
      <c r="N6" s="492"/>
      <c r="O6" s="492"/>
      <c r="P6" s="492"/>
      <c r="Q6" s="492"/>
      <c r="R6" s="492"/>
      <c r="S6" s="492"/>
      <c r="T6" s="492"/>
      <c r="U6" s="492"/>
      <c r="V6" s="492"/>
      <c r="W6" s="492"/>
      <c r="X6" s="492"/>
      <c r="Y6" s="136"/>
      <c r="Z6" s="141"/>
      <c r="AA6" s="141"/>
      <c r="AB6" s="141"/>
    </row>
    <row r="7" spans="1:29" ht="15" customHeight="1" x14ac:dyDescent="0.3">
      <c r="A7" s="452"/>
      <c r="B7" s="452"/>
      <c r="C7" s="452"/>
      <c r="D7" s="452"/>
      <c r="E7" s="452"/>
      <c r="F7" s="452"/>
      <c r="G7" s="452"/>
      <c r="H7" s="452"/>
      <c r="I7" s="452"/>
      <c r="J7" s="452"/>
      <c r="K7" s="452"/>
      <c r="L7" s="452"/>
      <c r="M7" s="452"/>
      <c r="N7" s="452"/>
      <c r="O7" s="452"/>
      <c r="P7" s="452"/>
      <c r="Q7" s="452"/>
      <c r="R7" s="452"/>
      <c r="S7" s="452"/>
      <c r="T7" s="452"/>
      <c r="U7" s="452"/>
      <c r="V7" s="452"/>
      <c r="W7" s="452"/>
      <c r="X7" s="452"/>
      <c r="Y7" s="136"/>
      <c r="Z7" s="141"/>
      <c r="AA7" s="141"/>
      <c r="AB7" s="141"/>
    </row>
    <row r="8" spans="1:29" ht="15" customHeight="1" x14ac:dyDescent="0.3">
      <c r="A8" s="452"/>
      <c r="B8" s="452"/>
      <c r="C8" s="452"/>
      <c r="D8" s="452"/>
      <c r="E8" s="452"/>
      <c r="F8" s="452"/>
      <c r="G8" s="452"/>
      <c r="H8" s="452"/>
      <c r="I8" s="452"/>
      <c r="J8" s="452"/>
      <c r="K8" s="452"/>
      <c r="L8" s="452"/>
      <c r="M8" s="452"/>
      <c r="N8" s="452"/>
      <c r="O8" s="452"/>
      <c r="P8" s="452"/>
      <c r="Q8" s="452"/>
      <c r="R8" s="452"/>
      <c r="S8" s="452"/>
      <c r="T8" s="452"/>
      <c r="U8" s="452"/>
      <c r="V8" s="452"/>
      <c r="W8" s="452"/>
      <c r="X8" s="452"/>
      <c r="Y8" s="141"/>
      <c r="Z8" s="141"/>
      <c r="AA8" s="141"/>
      <c r="AB8" s="141"/>
    </row>
    <row r="9" spans="1:29" ht="15" customHeight="1" x14ac:dyDescent="0.3">
      <c r="A9" s="452"/>
      <c r="B9" s="452"/>
      <c r="C9" s="452"/>
      <c r="D9" s="452"/>
      <c r="E9" s="452"/>
      <c r="F9" s="452"/>
      <c r="G9" s="452"/>
      <c r="H9" s="452"/>
      <c r="I9" s="452"/>
      <c r="J9" s="452"/>
      <c r="K9" s="452"/>
      <c r="L9" s="452"/>
      <c r="M9" s="452"/>
      <c r="N9" s="452"/>
      <c r="O9" s="452"/>
      <c r="P9" s="452"/>
      <c r="Q9" s="452"/>
      <c r="R9" s="452"/>
      <c r="S9" s="452"/>
      <c r="T9" s="452"/>
      <c r="U9" s="452"/>
      <c r="V9" s="452"/>
      <c r="W9" s="452"/>
      <c r="X9" s="452"/>
      <c r="Y9" s="141"/>
      <c r="Z9" s="141"/>
      <c r="AA9" s="141"/>
      <c r="AB9" s="141"/>
    </row>
    <row r="10" spans="1:29" ht="15" customHeight="1" x14ac:dyDescent="0.3">
      <c r="A10" s="452"/>
      <c r="B10" s="452"/>
      <c r="C10" s="452"/>
      <c r="D10" s="452"/>
      <c r="E10" s="452"/>
      <c r="F10" s="452"/>
      <c r="G10" s="452"/>
      <c r="H10" s="452"/>
      <c r="I10" s="452"/>
      <c r="J10" s="452"/>
      <c r="K10" s="452"/>
      <c r="L10" s="452"/>
      <c r="M10" s="452"/>
      <c r="N10" s="452"/>
      <c r="O10" s="452"/>
      <c r="P10" s="452"/>
      <c r="Q10" s="452"/>
      <c r="R10" s="452"/>
      <c r="S10" s="452"/>
      <c r="T10" s="452"/>
      <c r="U10" s="452"/>
      <c r="V10" s="452"/>
      <c r="W10" s="452"/>
      <c r="X10" s="452"/>
      <c r="Y10" s="141"/>
      <c r="Z10" s="141"/>
      <c r="AA10" s="141"/>
      <c r="AB10" s="141"/>
    </row>
    <row r="11" spans="1:29" ht="15" customHeight="1" x14ac:dyDescent="0.3">
      <c r="A11" s="452"/>
      <c r="B11" s="452"/>
      <c r="C11" s="452"/>
      <c r="D11" s="452"/>
      <c r="E11" s="452"/>
      <c r="F11" s="452"/>
      <c r="G11" s="452"/>
      <c r="H11" s="452"/>
      <c r="I11" s="452"/>
      <c r="J11" s="452"/>
      <c r="K11" s="452"/>
      <c r="L11" s="452"/>
      <c r="M11" s="452"/>
      <c r="N11" s="452"/>
      <c r="O11" s="452"/>
      <c r="P11" s="452"/>
      <c r="Q11" s="452"/>
      <c r="R11" s="452"/>
      <c r="S11" s="452"/>
      <c r="T11" s="452"/>
      <c r="U11" s="452"/>
      <c r="V11" s="452"/>
      <c r="W11" s="452"/>
      <c r="X11" s="452"/>
      <c r="Y11" s="141"/>
    </row>
    <row r="12" spans="1:29" ht="253.2" customHeight="1" x14ac:dyDescent="0.3">
      <c r="E12" s="87"/>
      <c r="F12" s="14"/>
      <c r="G12" s="14"/>
      <c r="H12" s="14"/>
      <c r="I12" s="14"/>
      <c r="J12" s="14"/>
      <c r="K12" s="14"/>
      <c r="L12" s="14"/>
      <c r="M12" s="14"/>
      <c r="N12" s="14"/>
    </row>
    <row r="13" spans="1:29" ht="409.6" customHeight="1" x14ac:dyDescent="0.3"/>
    <row r="14" spans="1:29" ht="409.6" customHeight="1" x14ac:dyDescent="0.3">
      <c r="A14" s="38"/>
      <c r="B14" s="1"/>
      <c r="C14" s="1"/>
      <c r="D14" s="71"/>
      <c r="E14" s="71"/>
      <c r="F14" s="71"/>
      <c r="G14" s="1"/>
      <c r="H14" s="1"/>
      <c r="I14" s="72"/>
      <c r="J14" s="72"/>
      <c r="K14" s="72"/>
      <c r="L14" s="72"/>
      <c r="M14" s="72"/>
      <c r="N14" s="72"/>
      <c r="O14" s="72"/>
      <c r="P14" s="72"/>
      <c r="Q14" s="72"/>
      <c r="R14" s="72"/>
      <c r="S14" s="73"/>
      <c r="T14" s="23"/>
      <c r="U14" s="23"/>
    </row>
    <row r="15" spans="1:29" ht="36.6" x14ac:dyDescent="0.3">
      <c r="A15" s="479" t="s">
        <v>365</v>
      </c>
      <c r="B15" s="479"/>
      <c r="C15" s="479"/>
      <c r="D15" s="479"/>
      <c r="E15" s="479"/>
      <c r="F15" s="479"/>
      <c r="G15" s="479"/>
      <c r="H15" s="479"/>
      <c r="I15" s="479"/>
      <c r="J15" s="479"/>
      <c r="K15" s="479"/>
      <c r="L15" s="479"/>
      <c r="M15" s="479"/>
      <c r="N15" s="479"/>
      <c r="O15" s="479"/>
      <c r="P15" s="479"/>
      <c r="Q15" s="479"/>
      <c r="R15" s="479"/>
      <c r="S15" s="479"/>
      <c r="T15" s="479"/>
      <c r="U15" s="479"/>
      <c r="V15" s="479"/>
      <c r="W15" s="479"/>
      <c r="X15" s="479"/>
    </row>
    <row r="16" spans="1:29" ht="58.2" customHeight="1" x14ac:dyDescent="0.3">
      <c r="A16" s="134" t="s">
        <v>298</v>
      </c>
      <c r="B16" s="134" t="s">
        <v>299</v>
      </c>
      <c r="C16" s="134" t="s">
        <v>300</v>
      </c>
      <c r="D16" s="134" t="s">
        <v>175</v>
      </c>
      <c r="E16" s="134" t="s">
        <v>176</v>
      </c>
      <c r="F16" s="134" t="s">
        <v>301</v>
      </c>
      <c r="G16" s="135" t="s">
        <v>163</v>
      </c>
      <c r="H16" s="135" t="s">
        <v>164</v>
      </c>
      <c r="I16" s="135" t="s">
        <v>165</v>
      </c>
      <c r="J16" s="135" t="s">
        <v>166</v>
      </c>
      <c r="K16" s="135" t="s">
        <v>167</v>
      </c>
      <c r="L16" s="135" t="s">
        <v>168</v>
      </c>
      <c r="M16" s="135" t="s">
        <v>169</v>
      </c>
      <c r="N16" s="135" t="s">
        <v>170</v>
      </c>
      <c r="O16" s="135" t="s">
        <v>171</v>
      </c>
      <c r="P16" s="135" t="s">
        <v>172</v>
      </c>
      <c r="Q16" s="135" t="s">
        <v>173</v>
      </c>
      <c r="R16" s="135" t="s">
        <v>174</v>
      </c>
      <c r="S16" s="74" t="s">
        <v>366</v>
      </c>
      <c r="T16" s="74" t="s">
        <v>367</v>
      </c>
      <c r="U16" s="74" t="s">
        <v>368</v>
      </c>
      <c r="V16" s="74" t="s">
        <v>369</v>
      </c>
      <c r="W16" s="74" t="s">
        <v>370</v>
      </c>
      <c r="X16" s="74" t="s">
        <v>371</v>
      </c>
    </row>
    <row r="17" spans="1:24" ht="111" customHeight="1" x14ac:dyDescent="0.3">
      <c r="A17" s="67" t="s">
        <v>302</v>
      </c>
      <c r="B17" s="67">
        <v>1</v>
      </c>
      <c r="C17" s="40" t="s">
        <v>303</v>
      </c>
      <c r="D17" s="41">
        <v>1</v>
      </c>
      <c r="E17" s="88" t="s">
        <v>197</v>
      </c>
      <c r="F17" s="41" t="s">
        <v>177</v>
      </c>
      <c r="G17" s="137"/>
      <c r="H17" s="137"/>
      <c r="I17" s="137"/>
      <c r="J17" s="137"/>
      <c r="K17" s="138"/>
      <c r="L17" s="138"/>
      <c r="M17" s="138"/>
      <c r="N17" s="138"/>
      <c r="O17" s="139"/>
      <c r="P17" s="139"/>
      <c r="Q17" s="139"/>
      <c r="R17" s="140"/>
      <c r="S17" s="75"/>
      <c r="T17" s="76"/>
      <c r="U17" s="75"/>
      <c r="V17" s="93"/>
      <c r="W17" s="77"/>
      <c r="X17" s="77"/>
    </row>
    <row r="18" spans="1:24" ht="125.4" customHeight="1" x14ac:dyDescent="0.3">
      <c r="A18" s="480" t="s">
        <v>304</v>
      </c>
      <c r="B18" s="67" t="s">
        <v>232</v>
      </c>
      <c r="C18" s="40" t="s">
        <v>233</v>
      </c>
      <c r="D18" s="41">
        <v>1</v>
      </c>
      <c r="E18" s="88" t="s">
        <v>199</v>
      </c>
      <c r="F18" s="41" t="s">
        <v>177</v>
      </c>
      <c r="G18" s="137"/>
      <c r="H18" s="137"/>
      <c r="I18" s="137"/>
      <c r="J18" s="137"/>
      <c r="K18" s="138"/>
      <c r="L18" s="138"/>
      <c r="M18" s="138"/>
      <c r="N18" s="138"/>
      <c r="O18" s="139"/>
      <c r="P18" s="139"/>
      <c r="Q18" s="139"/>
      <c r="R18" s="140"/>
      <c r="S18" s="75"/>
      <c r="T18" s="43"/>
      <c r="U18" s="75"/>
      <c r="V18" s="93"/>
      <c r="W18" s="77"/>
      <c r="X18" s="77"/>
    </row>
    <row r="19" spans="1:24" ht="138" customHeight="1" x14ac:dyDescent="0.3">
      <c r="A19" s="481"/>
      <c r="B19" s="67" t="s">
        <v>234</v>
      </c>
      <c r="C19" s="40" t="s">
        <v>200</v>
      </c>
      <c r="D19" s="41" t="s">
        <v>198</v>
      </c>
      <c r="E19" s="88" t="s">
        <v>203</v>
      </c>
      <c r="F19" s="41" t="s">
        <v>202</v>
      </c>
      <c r="G19" s="137"/>
      <c r="H19" s="137"/>
      <c r="I19" s="137"/>
      <c r="J19" s="137"/>
      <c r="K19" s="138"/>
      <c r="L19" s="138"/>
      <c r="M19" s="138"/>
      <c r="N19" s="138"/>
      <c r="O19" s="139"/>
      <c r="P19" s="139"/>
      <c r="Q19" s="139"/>
      <c r="R19" s="140"/>
      <c r="S19" s="75"/>
      <c r="T19" s="76"/>
      <c r="U19" s="75"/>
      <c r="V19" s="93"/>
      <c r="W19" s="77"/>
      <c r="X19" s="77"/>
    </row>
    <row r="20" spans="1:24" ht="99" customHeight="1" x14ac:dyDescent="0.3">
      <c r="A20" s="481"/>
      <c r="B20" s="67" t="s">
        <v>235</v>
      </c>
      <c r="C20" s="40" t="s">
        <v>236</v>
      </c>
      <c r="D20" s="41">
        <v>16</v>
      </c>
      <c r="E20" s="88" t="s">
        <v>204</v>
      </c>
      <c r="F20" s="41" t="s">
        <v>205</v>
      </c>
      <c r="G20" s="137"/>
      <c r="H20" s="137"/>
      <c r="I20" s="137"/>
      <c r="J20" s="137"/>
      <c r="K20" s="138"/>
      <c r="L20" s="138"/>
      <c r="M20" s="138"/>
      <c r="N20" s="138"/>
      <c r="O20" s="139"/>
      <c r="P20" s="139"/>
      <c r="Q20" s="139"/>
      <c r="R20" s="140"/>
      <c r="S20" s="75"/>
      <c r="T20" s="76"/>
      <c r="U20" s="75"/>
      <c r="V20" s="93"/>
      <c r="W20" s="77"/>
      <c r="X20" s="77"/>
    </row>
    <row r="21" spans="1:24" ht="72.599999999999994" customHeight="1" x14ac:dyDescent="0.3">
      <c r="A21" s="482"/>
      <c r="B21" s="67" t="s">
        <v>237</v>
      </c>
      <c r="C21" s="40" t="s">
        <v>305</v>
      </c>
      <c r="D21" s="41">
        <v>1</v>
      </c>
      <c r="E21" s="88" t="s">
        <v>201</v>
      </c>
      <c r="F21" s="41" t="s">
        <v>202</v>
      </c>
      <c r="G21" s="137"/>
      <c r="H21" s="137"/>
      <c r="I21" s="137"/>
      <c r="J21" s="137"/>
      <c r="K21" s="138"/>
      <c r="L21" s="138"/>
      <c r="M21" s="138"/>
      <c r="N21" s="138"/>
      <c r="O21" s="139"/>
      <c r="P21" s="139"/>
      <c r="Q21" s="139"/>
      <c r="R21" s="140"/>
      <c r="S21" s="75"/>
      <c r="T21" s="76"/>
      <c r="U21" s="75"/>
      <c r="V21" s="93"/>
      <c r="W21" s="77"/>
      <c r="X21" s="77"/>
    </row>
    <row r="22" spans="1:24" ht="106.2" customHeight="1" x14ac:dyDescent="0.3">
      <c r="A22" s="480" t="s">
        <v>306</v>
      </c>
      <c r="B22" s="67" t="s">
        <v>238</v>
      </c>
      <c r="C22" s="40" t="s">
        <v>239</v>
      </c>
      <c r="D22" s="41">
        <v>1</v>
      </c>
      <c r="E22" s="88" t="s">
        <v>178</v>
      </c>
      <c r="F22" s="41" t="s">
        <v>177</v>
      </c>
      <c r="G22" s="137"/>
      <c r="H22" s="137"/>
      <c r="I22" s="137"/>
      <c r="J22" s="137"/>
      <c r="K22" s="138"/>
      <c r="L22" s="138"/>
      <c r="M22" s="138"/>
      <c r="N22" s="138"/>
      <c r="O22" s="139"/>
      <c r="P22" s="139"/>
      <c r="Q22" s="139"/>
      <c r="R22" s="140"/>
      <c r="S22" s="75"/>
      <c r="T22" s="76"/>
      <c r="U22" s="75"/>
      <c r="V22" s="93"/>
      <c r="W22" s="77"/>
      <c r="X22" s="77"/>
    </row>
    <row r="23" spans="1:24" ht="117" customHeight="1" x14ac:dyDescent="0.3">
      <c r="A23" s="482"/>
      <c r="B23" s="67" t="s">
        <v>240</v>
      </c>
      <c r="C23" s="40" t="s">
        <v>241</v>
      </c>
      <c r="D23" s="41">
        <v>4</v>
      </c>
      <c r="E23" s="88" t="s">
        <v>242</v>
      </c>
      <c r="F23" s="41" t="s">
        <v>177</v>
      </c>
      <c r="G23" s="137"/>
      <c r="H23" s="137"/>
      <c r="I23" s="137"/>
      <c r="J23" s="137"/>
      <c r="K23" s="138"/>
      <c r="L23" s="138"/>
      <c r="M23" s="138"/>
      <c r="N23" s="138"/>
      <c r="O23" s="139"/>
      <c r="P23" s="139"/>
      <c r="Q23" s="139"/>
      <c r="R23" s="140"/>
      <c r="S23" s="75"/>
      <c r="T23" s="76"/>
      <c r="U23" s="75"/>
      <c r="V23" s="93"/>
      <c r="W23" s="77"/>
      <c r="X23" s="77"/>
    </row>
    <row r="24" spans="1:24" ht="199.2" customHeight="1" x14ac:dyDescent="0.3">
      <c r="A24" s="480" t="s">
        <v>307</v>
      </c>
      <c r="B24" s="67" t="s">
        <v>243</v>
      </c>
      <c r="C24" s="42" t="s">
        <v>244</v>
      </c>
      <c r="D24" s="41">
        <v>4</v>
      </c>
      <c r="E24" s="88" t="s">
        <v>245</v>
      </c>
      <c r="F24" s="41" t="s">
        <v>179</v>
      </c>
      <c r="G24" s="137"/>
      <c r="H24" s="137"/>
      <c r="I24" s="137"/>
      <c r="J24" s="137"/>
      <c r="K24" s="138"/>
      <c r="L24" s="138"/>
      <c r="M24" s="138"/>
      <c r="N24" s="138"/>
      <c r="O24" s="139"/>
      <c r="P24" s="139"/>
      <c r="Q24" s="139"/>
      <c r="R24" s="140"/>
      <c r="S24" s="75"/>
      <c r="T24" s="76"/>
      <c r="U24" s="75"/>
      <c r="V24" s="93"/>
      <c r="W24" s="77"/>
      <c r="X24" s="77"/>
    </row>
    <row r="25" spans="1:24" ht="203.4" customHeight="1" x14ac:dyDescent="0.3">
      <c r="A25" s="481"/>
      <c r="B25" s="67" t="s">
        <v>246</v>
      </c>
      <c r="C25" s="42" t="s">
        <v>247</v>
      </c>
      <c r="D25" s="41">
        <v>4</v>
      </c>
      <c r="E25" s="88" t="s">
        <v>245</v>
      </c>
      <c r="F25" s="41" t="s">
        <v>179</v>
      </c>
      <c r="G25" s="137"/>
      <c r="H25" s="137"/>
      <c r="I25" s="137"/>
      <c r="J25" s="137"/>
      <c r="K25" s="138"/>
      <c r="L25" s="138"/>
      <c r="M25" s="138"/>
      <c r="N25" s="138"/>
      <c r="O25" s="139"/>
      <c r="P25" s="139"/>
      <c r="Q25" s="139"/>
      <c r="R25" s="140"/>
      <c r="S25" s="75"/>
      <c r="T25" s="76"/>
      <c r="U25" s="75"/>
      <c r="V25" s="93"/>
      <c r="W25" s="77"/>
      <c r="X25" s="77"/>
    </row>
    <row r="26" spans="1:24" ht="201.6" customHeight="1" x14ac:dyDescent="0.3">
      <c r="A26" s="481"/>
      <c r="B26" s="67">
        <v>4.3</v>
      </c>
      <c r="C26" s="42" t="s">
        <v>248</v>
      </c>
      <c r="D26" s="41">
        <v>4</v>
      </c>
      <c r="E26" s="88" t="s">
        <v>249</v>
      </c>
      <c r="F26" s="41" t="s">
        <v>179</v>
      </c>
      <c r="G26" s="137"/>
      <c r="H26" s="137"/>
      <c r="I26" s="137"/>
      <c r="J26" s="137"/>
      <c r="K26" s="138"/>
      <c r="L26" s="138"/>
      <c r="M26" s="138"/>
      <c r="N26" s="138"/>
      <c r="O26" s="139"/>
      <c r="P26" s="139"/>
      <c r="Q26" s="139"/>
      <c r="R26" s="140"/>
      <c r="S26" s="75"/>
      <c r="T26" s="76"/>
      <c r="U26" s="75"/>
      <c r="V26" s="93"/>
      <c r="W26" s="77"/>
      <c r="X26" s="77"/>
    </row>
    <row r="27" spans="1:24" ht="110.4" x14ac:dyDescent="0.3">
      <c r="A27" s="482"/>
      <c r="B27" s="67" t="s">
        <v>250</v>
      </c>
      <c r="C27" s="42" t="s">
        <v>251</v>
      </c>
      <c r="D27" s="41">
        <v>4</v>
      </c>
      <c r="E27" s="88" t="s">
        <v>252</v>
      </c>
      <c r="F27" s="41" t="s">
        <v>179</v>
      </c>
      <c r="G27" s="137"/>
      <c r="H27" s="137"/>
      <c r="I27" s="137"/>
      <c r="J27" s="137"/>
      <c r="K27" s="138"/>
      <c r="L27" s="138"/>
      <c r="M27" s="138"/>
      <c r="N27" s="138"/>
      <c r="O27" s="139"/>
      <c r="P27" s="139"/>
      <c r="Q27" s="139"/>
      <c r="R27" s="140"/>
      <c r="S27" s="75"/>
      <c r="T27" s="76"/>
      <c r="U27" s="75"/>
      <c r="V27" s="93"/>
      <c r="W27" s="77"/>
      <c r="X27" s="77"/>
    </row>
    <row r="28" spans="1:24" ht="41.4" x14ac:dyDescent="0.3">
      <c r="A28" s="67" t="s">
        <v>308</v>
      </c>
      <c r="B28" s="67" t="s">
        <v>253</v>
      </c>
      <c r="C28" s="40" t="s">
        <v>254</v>
      </c>
      <c r="D28" s="43">
        <v>4</v>
      </c>
      <c r="E28" s="47" t="s">
        <v>255</v>
      </c>
      <c r="F28" s="43" t="s">
        <v>180</v>
      </c>
      <c r="G28" s="137"/>
      <c r="H28" s="137"/>
      <c r="I28" s="137"/>
      <c r="J28" s="137"/>
      <c r="K28" s="138"/>
      <c r="L28" s="138"/>
      <c r="M28" s="138"/>
      <c r="N28" s="138"/>
      <c r="O28" s="139"/>
      <c r="P28" s="139"/>
      <c r="Q28" s="139"/>
      <c r="R28" s="140"/>
      <c r="S28" s="75"/>
      <c r="T28" s="76"/>
      <c r="U28" s="75"/>
      <c r="V28" s="93"/>
      <c r="W28" s="77"/>
      <c r="X28" s="77"/>
    </row>
    <row r="29" spans="1:24" x14ac:dyDescent="0.3">
      <c r="A29" s="78"/>
      <c r="B29" s="78"/>
      <c r="C29" s="79"/>
      <c r="D29" s="80">
        <v>45</v>
      </c>
      <c r="E29" s="89"/>
      <c r="F29" s="80"/>
      <c r="G29" s="80"/>
      <c r="H29" s="80"/>
      <c r="I29" s="80"/>
      <c r="J29" s="80"/>
      <c r="K29" s="80"/>
      <c r="L29" s="80"/>
      <c r="M29" s="80"/>
      <c r="N29" s="80"/>
      <c r="O29" s="80"/>
      <c r="P29" s="80"/>
      <c r="Q29" s="80"/>
      <c r="R29" s="80"/>
      <c r="S29" s="81"/>
      <c r="T29" s="82"/>
      <c r="U29" s="82"/>
      <c r="V29" s="94"/>
      <c r="W29" s="83"/>
      <c r="X29" s="83"/>
    </row>
    <row r="30" spans="1:24" ht="36.6" x14ac:dyDescent="0.3">
      <c r="A30" s="483" t="s">
        <v>372</v>
      </c>
      <c r="B30" s="483"/>
      <c r="C30" s="483"/>
      <c r="D30" s="483"/>
      <c r="E30" s="483"/>
      <c r="F30" s="483"/>
      <c r="G30" s="483"/>
      <c r="H30" s="483"/>
      <c r="I30" s="483"/>
      <c r="J30" s="483"/>
      <c r="K30" s="483"/>
      <c r="L30" s="483"/>
      <c r="M30" s="483"/>
      <c r="N30" s="483"/>
      <c r="O30" s="483"/>
      <c r="P30" s="483"/>
      <c r="Q30" s="483"/>
      <c r="R30" s="483"/>
      <c r="S30" s="483"/>
      <c r="T30" s="483"/>
      <c r="U30" s="483"/>
      <c r="V30" s="483"/>
      <c r="W30" s="483"/>
      <c r="X30" s="483"/>
    </row>
    <row r="31" spans="1:24" ht="77.400000000000006" customHeight="1" x14ac:dyDescent="0.3">
      <c r="A31" s="134" t="s">
        <v>298</v>
      </c>
      <c r="B31" s="134" t="s">
        <v>299</v>
      </c>
      <c r="C31" s="134" t="s">
        <v>300</v>
      </c>
      <c r="D31" s="134" t="s">
        <v>175</v>
      </c>
      <c r="E31" s="134" t="s">
        <v>176</v>
      </c>
      <c r="F31" s="134" t="s">
        <v>301</v>
      </c>
      <c r="G31" s="135" t="s">
        <v>163</v>
      </c>
      <c r="H31" s="135" t="s">
        <v>164</v>
      </c>
      <c r="I31" s="135" t="s">
        <v>165</v>
      </c>
      <c r="J31" s="135" t="s">
        <v>166</v>
      </c>
      <c r="K31" s="135" t="s">
        <v>167</v>
      </c>
      <c r="L31" s="135" t="s">
        <v>168</v>
      </c>
      <c r="M31" s="135" t="s">
        <v>169</v>
      </c>
      <c r="N31" s="135" t="s">
        <v>170</v>
      </c>
      <c r="O31" s="135" t="s">
        <v>171</v>
      </c>
      <c r="P31" s="135" t="s">
        <v>172</v>
      </c>
      <c r="Q31" s="135" t="s">
        <v>173</v>
      </c>
      <c r="R31" s="135" t="s">
        <v>174</v>
      </c>
      <c r="S31" s="74" t="s">
        <v>366</v>
      </c>
      <c r="T31" s="74" t="s">
        <v>367</v>
      </c>
      <c r="U31" s="74" t="s">
        <v>368</v>
      </c>
      <c r="V31" s="74" t="s">
        <v>369</v>
      </c>
      <c r="W31" s="74" t="s">
        <v>370</v>
      </c>
      <c r="X31" s="74" t="s">
        <v>371</v>
      </c>
    </row>
    <row r="32" spans="1:24" ht="184.95" customHeight="1" x14ac:dyDescent="0.3">
      <c r="A32" s="480" t="s">
        <v>309</v>
      </c>
      <c r="B32" s="68" t="s">
        <v>256</v>
      </c>
      <c r="C32" s="40" t="s">
        <v>310</v>
      </c>
      <c r="D32" s="43">
        <v>1</v>
      </c>
      <c r="E32" s="43" t="s">
        <v>311</v>
      </c>
      <c r="F32" s="43" t="s">
        <v>186</v>
      </c>
      <c r="G32" s="137"/>
      <c r="H32" s="137"/>
      <c r="I32" s="137"/>
      <c r="J32" s="137"/>
      <c r="K32" s="138"/>
      <c r="L32" s="138"/>
      <c r="M32" s="138"/>
      <c r="N32" s="138"/>
      <c r="O32" s="139"/>
      <c r="P32" s="139"/>
      <c r="Q32" s="139"/>
      <c r="R32" s="140"/>
      <c r="S32" s="48"/>
      <c r="T32" s="48"/>
      <c r="U32" s="48"/>
      <c r="V32" s="48"/>
      <c r="W32" s="48"/>
      <c r="X32" s="77"/>
    </row>
    <row r="33" spans="1:24" ht="78" customHeight="1" x14ac:dyDescent="0.3">
      <c r="A33" s="481"/>
      <c r="B33" s="68" t="s">
        <v>257</v>
      </c>
      <c r="C33" s="40" t="s">
        <v>312</v>
      </c>
      <c r="D33" s="43">
        <v>1</v>
      </c>
      <c r="E33" s="43" t="s">
        <v>313</v>
      </c>
      <c r="F33" s="43" t="s">
        <v>186</v>
      </c>
      <c r="G33" s="137"/>
      <c r="H33" s="137"/>
      <c r="I33" s="137"/>
      <c r="J33" s="137"/>
      <c r="K33" s="138"/>
      <c r="L33" s="138"/>
      <c r="M33" s="138"/>
      <c r="N33" s="138"/>
      <c r="O33" s="139"/>
      <c r="P33" s="139"/>
      <c r="Q33" s="139"/>
      <c r="R33" s="140"/>
      <c r="S33" s="48"/>
      <c r="T33" s="76"/>
      <c r="U33" s="48"/>
      <c r="V33" s="93"/>
      <c r="W33" s="77"/>
      <c r="X33" s="77"/>
    </row>
    <row r="34" spans="1:24" ht="63.6" customHeight="1" x14ac:dyDescent="0.3">
      <c r="A34" s="482"/>
      <c r="B34" s="68" t="s">
        <v>258</v>
      </c>
      <c r="C34" s="40" t="s">
        <v>314</v>
      </c>
      <c r="D34" s="43">
        <v>1</v>
      </c>
      <c r="E34" s="43" t="s">
        <v>315</v>
      </c>
      <c r="F34" s="43" t="s">
        <v>186</v>
      </c>
      <c r="G34" s="137"/>
      <c r="H34" s="137"/>
      <c r="I34" s="137"/>
      <c r="J34" s="137"/>
      <c r="K34" s="138"/>
      <c r="L34" s="138"/>
      <c r="M34" s="138"/>
      <c r="N34" s="138"/>
      <c r="O34" s="139"/>
      <c r="P34" s="139"/>
      <c r="Q34" s="139"/>
      <c r="R34" s="140"/>
      <c r="S34" s="48"/>
      <c r="T34" s="76"/>
      <c r="U34" s="48"/>
      <c r="V34" s="93"/>
      <c r="W34" s="77"/>
      <c r="X34" s="77"/>
    </row>
    <row r="35" spans="1:24" x14ac:dyDescent="0.3">
      <c r="A35" s="44"/>
      <c r="B35" s="44"/>
      <c r="C35" s="45"/>
      <c r="D35" s="46">
        <f>SUM(D32:D34)</f>
        <v>3</v>
      </c>
      <c r="E35" s="46"/>
      <c r="F35" s="46"/>
      <c r="I35" s="15"/>
      <c r="J35" s="15"/>
      <c r="K35" s="15"/>
      <c r="L35" s="15"/>
      <c r="M35" s="15"/>
      <c r="N35" s="15"/>
      <c r="O35" s="15"/>
      <c r="P35" s="15"/>
      <c r="Q35" s="15"/>
      <c r="R35" s="15"/>
      <c r="S35" s="86"/>
      <c r="T35" s="23"/>
      <c r="U35" s="23"/>
    </row>
    <row r="36" spans="1:24" ht="36.6" x14ac:dyDescent="0.3">
      <c r="A36" s="479" t="s">
        <v>373</v>
      </c>
      <c r="B36" s="479"/>
      <c r="C36" s="479"/>
      <c r="D36" s="479"/>
      <c r="E36" s="479"/>
      <c r="F36" s="479"/>
      <c r="G36" s="479"/>
      <c r="H36" s="479"/>
      <c r="I36" s="479"/>
      <c r="J36" s="479"/>
      <c r="K36" s="479"/>
      <c r="L36" s="479"/>
      <c r="M36" s="479"/>
      <c r="N36" s="479"/>
      <c r="O36" s="479"/>
      <c r="P36" s="479"/>
      <c r="Q36" s="479"/>
      <c r="R36" s="479"/>
      <c r="S36" s="479"/>
      <c r="T36" s="479"/>
      <c r="U36" s="479"/>
      <c r="V36" s="479"/>
      <c r="W36" s="479"/>
      <c r="X36" s="479"/>
    </row>
    <row r="37" spans="1:24" ht="66.599999999999994" customHeight="1" x14ac:dyDescent="0.3">
      <c r="A37" s="134" t="s">
        <v>298</v>
      </c>
      <c r="B37" s="134" t="s">
        <v>299</v>
      </c>
      <c r="C37" s="134" t="s">
        <v>300</v>
      </c>
      <c r="D37" s="134" t="s">
        <v>175</v>
      </c>
      <c r="E37" s="134" t="s">
        <v>176</v>
      </c>
      <c r="F37" s="134" t="s">
        <v>301</v>
      </c>
      <c r="G37" s="135" t="s">
        <v>163</v>
      </c>
      <c r="H37" s="135" t="s">
        <v>164</v>
      </c>
      <c r="I37" s="135" t="s">
        <v>165</v>
      </c>
      <c r="J37" s="135" t="s">
        <v>166</v>
      </c>
      <c r="K37" s="135" t="s">
        <v>167</v>
      </c>
      <c r="L37" s="135" t="s">
        <v>168</v>
      </c>
      <c r="M37" s="135" t="s">
        <v>169</v>
      </c>
      <c r="N37" s="135" t="s">
        <v>170</v>
      </c>
      <c r="O37" s="135" t="s">
        <v>171</v>
      </c>
      <c r="P37" s="135" t="s">
        <v>172</v>
      </c>
      <c r="Q37" s="135" t="s">
        <v>173</v>
      </c>
      <c r="R37" s="135" t="s">
        <v>174</v>
      </c>
      <c r="S37" s="74" t="s">
        <v>366</v>
      </c>
      <c r="T37" s="74" t="s">
        <v>367</v>
      </c>
      <c r="U37" s="74" t="s">
        <v>368</v>
      </c>
      <c r="V37" s="74" t="s">
        <v>369</v>
      </c>
      <c r="W37" s="74" t="s">
        <v>370</v>
      </c>
      <c r="X37" s="74" t="s">
        <v>371</v>
      </c>
    </row>
    <row r="38" spans="1:24" ht="234.6" x14ac:dyDescent="0.3">
      <c r="A38" s="480" t="s">
        <v>308</v>
      </c>
      <c r="B38" s="68" t="s">
        <v>256</v>
      </c>
      <c r="C38" s="40" t="s">
        <v>316</v>
      </c>
      <c r="D38" s="43">
        <v>2</v>
      </c>
      <c r="E38" s="43" t="s">
        <v>317</v>
      </c>
      <c r="F38" s="43" t="s">
        <v>318</v>
      </c>
      <c r="G38" s="137"/>
      <c r="H38" s="137"/>
      <c r="I38" s="137"/>
      <c r="J38" s="137"/>
      <c r="K38" s="138"/>
      <c r="L38" s="138"/>
      <c r="M38" s="138"/>
      <c r="N38" s="138"/>
      <c r="O38" s="139"/>
      <c r="P38" s="139"/>
      <c r="Q38" s="139"/>
      <c r="R38" s="140"/>
      <c r="S38" s="48"/>
      <c r="T38" s="76"/>
      <c r="U38" s="77"/>
      <c r="V38" s="77"/>
      <c r="W38" s="77"/>
      <c r="X38" s="77"/>
    </row>
    <row r="39" spans="1:24" ht="79.2" customHeight="1" x14ac:dyDescent="0.3">
      <c r="A39" s="481"/>
      <c r="B39" s="68" t="s">
        <v>257</v>
      </c>
      <c r="C39" s="40" t="s">
        <v>319</v>
      </c>
      <c r="D39" s="43">
        <v>1</v>
      </c>
      <c r="E39" s="43" t="s">
        <v>320</v>
      </c>
      <c r="F39" s="43" t="s">
        <v>321</v>
      </c>
      <c r="G39" s="137"/>
      <c r="H39" s="137"/>
      <c r="I39" s="137"/>
      <c r="J39" s="137"/>
      <c r="K39" s="138"/>
      <c r="L39" s="138"/>
      <c r="M39" s="138"/>
      <c r="N39" s="138"/>
      <c r="O39" s="139"/>
      <c r="P39" s="139"/>
      <c r="Q39" s="139"/>
      <c r="R39" s="140"/>
      <c r="S39" s="48"/>
      <c r="T39" s="76"/>
      <c r="U39" s="77"/>
      <c r="V39" s="77"/>
      <c r="W39" s="77"/>
      <c r="X39" s="77"/>
    </row>
    <row r="40" spans="1:24" ht="41.4" x14ac:dyDescent="0.3">
      <c r="A40" s="482"/>
      <c r="B40" s="68" t="s">
        <v>258</v>
      </c>
      <c r="C40" s="40" t="s">
        <v>322</v>
      </c>
      <c r="D40" s="43">
        <v>1</v>
      </c>
      <c r="E40" s="43" t="s">
        <v>323</v>
      </c>
      <c r="F40" s="43" t="s">
        <v>324</v>
      </c>
      <c r="G40" s="137"/>
      <c r="H40" s="137"/>
      <c r="I40" s="137"/>
      <c r="J40" s="137"/>
      <c r="K40" s="138"/>
      <c r="L40" s="138"/>
      <c r="M40" s="138"/>
      <c r="N40" s="138"/>
      <c r="O40" s="139"/>
      <c r="P40" s="139"/>
      <c r="Q40" s="139"/>
      <c r="R40" s="140"/>
      <c r="S40" s="48"/>
      <c r="T40" s="76"/>
      <c r="U40" s="77"/>
      <c r="V40" s="77"/>
      <c r="W40" s="77"/>
      <c r="X40" s="77"/>
    </row>
    <row r="41" spans="1:24" x14ac:dyDescent="0.3">
      <c r="A41" s="44"/>
      <c r="B41" s="44"/>
      <c r="C41" s="45"/>
      <c r="D41" s="46">
        <f>SUM(D38:D40)</f>
        <v>4</v>
      </c>
      <c r="E41" s="46"/>
      <c r="F41" s="46"/>
      <c r="G41" s="46"/>
      <c r="H41" s="46"/>
      <c r="I41" s="46"/>
      <c r="J41" s="46"/>
      <c r="K41" s="46"/>
      <c r="L41" s="46"/>
      <c r="M41" s="46"/>
      <c r="N41" s="46"/>
      <c r="O41" s="46"/>
      <c r="P41" s="46"/>
      <c r="Q41" s="46"/>
      <c r="R41" s="46"/>
      <c r="S41" s="85"/>
      <c r="T41" s="23"/>
      <c r="U41" s="23"/>
      <c r="V41" s="92"/>
      <c r="W41" s="26"/>
      <c r="X41" s="26"/>
    </row>
    <row r="42" spans="1:24" ht="49.95" customHeight="1" x14ac:dyDescent="0.3">
      <c r="A42" s="479" t="s">
        <v>374</v>
      </c>
      <c r="B42" s="479"/>
      <c r="C42" s="479"/>
      <c r="D42" s="479"/>
      <c r="E42" s="479"/>
      <c r="F42" s="479"/>
      <c r="G42" s="479"/>
      <c r="H42" s="479"/>
      <c r="I42" s="479"/>
      <c r="J42" s="479"/>
      <c r="K42" s="479"/>
      <c r="L42" s="479"/>
      <c r="M42" s="479"/>
      <c r="N42" s="479"/>
      <c r="O42" s="479"/>
      <c r="P42" s="479"/>
      <c r="Q42" s="479"/>
      <c r="R42" s="479"/>
      <c r="S42" s="479"/>
      <c r="T42" s="479"/>
      <c r="U42" s="479"/>
      <c r="V42" s="479"/>
      <c r="W42" s="479"/>
      <c r="X42" s="479"/>
    </row>
    <row r="43" spans="1:24" ht="64.2" customHeight="1" x14ac:dyDescent="0.3">
      <c r="A43" s="134" t="s">
        <v>298</v>
      </c>
      <c r="B43" s="134" t="s">
        <v>299</v>
      </c>
      <c r="C43" s="134" t="s">
        <v>300</v>
      </c>
      <c r="D43" s="134" t="s">
        <v>175</v>
      </c>
      <c r="E43" s="134" t="s">
        <v>176</v>
      </c>
      <c r="F43" s="134" t="s">
        <v>301</v>
      </c>
      <c r="G43" s="135" t="s">
        <v>163</v>
      </c>
      <c r="H43" s="135" t="s">
        <v>164</v>
      </c>
      <c r="I43" s="135" t="s">
        <v>165</v>
      </c>
      <c r="J43" s="135" t="s">
        <v>166</v>
      </c>
      <c r="K43" s="135" t="s">
        <v>167</v>
      </c>
      <c r="L43" s="135" t="s">
        <v>168</v>
      </c>
      <c r="M43" s="135" t="s">
        <v>169</v>
      </c>
      <c r="N43" s="135" t="s">
        <v>170</v>
      </c>
      <c r="O43" s="135" t="s">
        <v>171</v>
      </c>
      <c r="P43" s="135" t="s">
        <v>172</v>
      </c>
      <c r="Q43" s="135" t="s">
        <v>173</v>
      </c>
      <c r="R43" s="135" t="s">
        <v>174</v>
      </c>
      <c r="S43" s="74" t="s">
        <v>366</v>
      </c>
      <c r="T43" s="74" t="s">
        <v>367</v>
      </c>
      <c r="U43" s="74" t="s">
        <v>368</v>
      </c>
      <c r="V43" s="74" t="s">
        <v>369</v>
      </c>
      <c r="W43" s="74" t="s">
        <v>370</v>
      </c>
      <c r="X43" s="74" t="s">
        <v>371</v>
      </c>
    </row>
    <row r="44" spans="1:24" ht="75" customHeight="1" x14ac:dyDescent="0.3">
      <c r="A44" s="480" t="s">
        <v>325</v>
      </c>
      <c r="B44" s="68" t="s">
        <v>256</v>
      </c>
      <c r="C44" s="40" t="s">
        <v>326</v>
      </c>
      <c r="D44" s="43">
        <v>4</v>
      </c>
      <c r="E44" s="43" t="s">
        <v>196</v>
      </c>
      <c r="F44" s="43" t="s">
        <v>186</v>
      </c>
      <c r="G44" s="137"/>
      <c r="H44" s="137"/>
      <c r="I44" s="137"/>
      <c r="J44" s="137"/>
      <c r="K44" s="138"/>
      <c r="L44" s="138"/>
      <c r="M44" s="138"/>
      <c r="N44" s="138"/>
      <c r="O44" s="139"/>
      <c r="P44" s="139"/>
      <c r="Q44" s="139"/>
      <c r="R44" s="140"/>
      <c r="S44" s="48"/>
      <c r="T44" s="76"/>
      <c r="U44" s="76"/>
      <c r="V44" s="76"/>
      <c r="W44" s="77"/>
      <c r="X44" s="77"/>
    </row>
    <row r="45" spans="1:24" ht="165.6" customHeight="1" x14ac:dyDescent="0.3">
      <c r="A45" s="481"/>
      <c r="B45" s="68" t="s">
        <v>257</v>
      </c>
      <c r="C45" s="40" t="s">
        <v>280</v>
      </c>
      <c r="D45" s="43">
        <v>1</v>
      </c>
      <c r="E45" s="43" t="s">
        <v>281</v>
      </c>
      <c r="F45" s="43" t="s">
        <v>282</v>
      </c>
      <c r="G45" s="137"/>
      <c r="H45" s="137"/>
      <c r="I45" s="137"/>
      <c r="J45" s="137"/>
      <c r="K45" s="138"/>
      <c r="L45" s="138"/>
      <c r="M45" s="138"/>
      <c r="N45" s="138"/>
      <c r="O45" s="139"/>
      <c r="P45" s="139"/>
      <c r="Q45" s="139"/>
      <c r="R45" s="140"/>
      <c r="S45" s="48"/>
      <c r="T45" s="76"/>
      <c r="U45" s="76"/>
      <c r="V45" s="76"/>
      <c r="W45" s="77"/>
      <c r="X45" s="77"/>
    </row>
    <row r="46" spans="1:24" ht="124.2" x14ac:dyDescent="0.3">
      <c r="A46" s="482"/>
      <c r="B46" s="68" t="s">
        <v>258</v>
      </c>
      <c r="C46" s="40" t="s">
        <v>283</v>
      </c>
      <c r="D46" s="43">
        <v>2</v>
      </c>
      <c r="E46" s="43" t="s">
        <v>284</v>
      </c>
      <c r="F46" s="43" t="s">
        <v>282</v>
      </c>
      <c r="G46" s="137"/>
      <c r="H46" s="137"/>
      <c r="I46" s="137"/>
      <c r="J46" s="137"/>
      <c r="K46" s="138"/>
      <c r="L46" s="138"/>
      <c r="M46" s="138"/>
      <c r="N46" s="138"/>
      <c r="O46" s="139"/>
      <c r="P46" s="139"/>
      <c r="Q46" s="139"/>
      <c r="R46" s="140"/>
      <c r="S46" s="48"/>
      <c r="T46" s="76"/>
      <c r="U46" s="76"/>
      <c r="V46" s="76"/>
      <c r="W46" s="77"/>
      <c r="X46" s="77"/>
    </row>
    <row r="47" spans="1:24" x14ac:dyDescent="0.3">
      <c r="A47" s="44"/>
      <c r="B47" s="44"/>
      <c r="C47" s="45"/>
      <c r="D47" s="46">
        <f>SUM(D44:D46)</f>
        <v>7</v>
      </c>
      <c r="E47" s="46"/>
      <c r="F47" s="46"/>
      <c r="G47" s="46"/>
      <c r="H47" s="46"/>
      <c r="I47" s="46"/>
      <c r="J47" s="46"/>
      <c r="K47" s="46"/>
      <c r="L47" s="46"/>
      <c r="M47" s="46"/>
      <c r="N47" s="46"/>
      <c r="O47" s="46"/>
      <c r="P47" s="46"/>
      <c r="Q47" s="46"/>
      <c r="R47" s="46"/>
      <c r="S47" s="86"/>
      <c r="T47" s="23"/>
      <c r="U47" s="23"/>
      <c r="V47" s="92"/>
      <c r="W47" s="26"/>
      <c r="X47" s="26"/>
    </row>
    <row r="48" spans="1:24" x14ac:dyDescent="0.3">
      <c r="A48" s="63"/>
      <c r="B48" s="44"/>
      <c r="C48" s="45"/>
      <c r="D48" s="46"/>
      <c r="E48" s="46"/>
      <c r="F48" s="46"/>
      <c r="G48" s="46"/>
      <c r="H48" s="46"/>
      <c r="I48" s="46"/>
      <c r="J48" s="46"/>
      <c r="K48" s="46"/>
      <c r="L48" s="46"/>
      <c r="M48" s="46"/>
      <c r="N48" s="46"/>
      <c r="O48" s="46"/>
      <c r="P48" s="46"/>
      <c r="Q48" s="46"/>
      <c r="R48" s="46"/>
      <c r="S48" s="86"/>
      <c r="T48" s="23"/>
      <c r="U48" s="23"/>
      <c r="V48" s="92"/>
      <c r="W48" s="26"/>
      <c r="X48" s="26"/>
    </row>
    <row r="49" spans="1:24" ht="57" customHeight="1" x14ac:dyDescent="0.3">
      <c r="A49" s="479" t="s">
        <v>375</v>
      </c>
      <c r="B49" s="479"/>
      <c r="C49" s="479"/>
      <c r="D49" s="479"/>
      <c r="E49" s="479"/>
      <c r="F49" s="479"/>
      <c r="G49" s="479"/>
      <c r="H49" s="479"/>
      <c r="I49" s="479"/>
      <c r="J49" s="479"/>
      <c r="K49" s="479"/>
      <c r="L49" s="479"/>
      <c r="M49" s="479"/>
      <c r="N49" s="479"/>
      <c r="O49" s="479"/>
      <c r="P49" s="479"/>
      <c r="Q49" s="479"/>
      <c r="R49" s="479"/>
      <c r="S49" s="479"/>
      <c r="T49" s="479"/>
      <c r="U49" s="479"/>
      <c r="V49" s="479"/>
      <c r="W49" s="479"/>
      <c r="X49" s="479"/>
    </row>
    <row r="50" spans="1:24" ht="70.2" customHeight="1" x14ac:dyDescent="0.3">
      <c r="A50" s="134" t="s">
        <v>298</v>
      </c>
      <c r="B50" s="134" t="s">
        <v>299</v>
      </c>
      <c r="C50" s="134" t="s">
        <v>300</v>
      </c>
      <c r="D50" s="134" t="s">
        <v>175</v>
      </c>
      <c r="E50" s="134" t="s">
        <v>176</v>
      </c>
      <c r="F50" s="134" t="s">
        <v>301</v>
      </c>
      <c r="G50" s="135" t="s">
        <v>163</v>
      </c>
      <c r="H50" s="135" t="s">
        <v>164</v>
      </c>
      <c r="I50" s="135" t="s">
        <v>165</v>
      </c>
      <c r="J50" s="135" t="s">
        <v>166</v>
      </c>
      <c r="K50" s="135" t="s">
        <v>167</v>
      </c>
      <c r="L50" s="135" t="s">
        <v>168</v>
      </c>
      <c r="M50" s="135" t="s">
        <v>169</v>
      </c>
      <c r="N50" s="135" t="s">
        <v>170</v>
      </c>
      <c r="O50" s="135" t="s">
        <v>171</v>
      </c>
      <c r="P50" s="135" t="s">
        <v>172</v>
      </c>
      <c r="Q50" s="135" t="s">
        <v>173</v>
      </c>
      <c r="R50" s="135" t="s">
        <v>174</v>
      </c>
      <c r="S50" s="74" t="s">
        <v>366</v>
      </c>
      <c r="T50" s="74" t="s">
        <v>367</v>
      </c>
      <c r="U50" s="74" t="s">
        <v>368</v>
      </c>
      <c r="V50" s="74" t="s">
        <v>369</v>
      </c>
      <c r="W50" s="74" t="s">
        <v>370</v>
      </c>
      <c r="X50" s="74" t="s">
        <v>371</v>
      </c>
    </row>
    <row r="51" spans="1:24" ht="41.4" x14ac:dyDescent="0.3">
      <c r="A51" s="484" t="s">
        <v>327</v>
      </c>
      <c r="B51" s="68" t="s">
        <v>256</v>
      </c>
      <c r="C51" s="42" t="s">
        <v>259</v>
      </c>
      <c r="D51" s="43">
        <v>2</v>
      </c>
      <c r="E51" s="47" t="s">
        <v>260</v>
      </c>
      <c r="F51" s="47" t="s">
        <v>177</v>
      </c>
      <c r="G51" s="137"/>
      <c r="H51" s="137"/>
      <c r="I51" s="137"/>
      <c r="J51" s="137"/>
      <c r="K51" s="138"/>
      <c r="L51" s="138"/>
      <c r="M51" s="138"/>
      <c r="N51" s="138"/>
      <c r="O51" s="139"/>
      <c r="P51" s="139"/>
      <c r="Q51" s="139"/>
      <c r="R51" s="140"/>
      <c r="S51" s="48"/>
      <c r="T51" s="76"/>
      <c r="U51" s="76"/>
      <c r="V51" s="93"/>
      <c r="W51" s="77"/>
      <c r="X51" s="77"/>
    </row>
    <row r="52" spans="1:24" ht="55.2" x14ac:dyDescent="0.3">
      <c r="A52" s="485"/>
      <c r="B52" s="68" t="s">
        <v>257</v>
      </c>
      <c r="C52" s="42" t="s">
        <v>261</v>
      </c>
      <c r="D52" s="43">
        <v>2</v>
      </c>
      <c r="E52" s="47" t="s">
        <v>260</v>
      </c>
      <c r="F52" s="47" t="s">
        <v>177</v>
      </c>
      <c r="G52" s="137"/>
      <c r="H52" s="137"/>
      <c r="I52" s="137"/>
      <c r="J52" s="137"/>
      <c r="K52" s="138"/>
      <c r="L52" s="138"/>
      <c r="M52" s="138"/>
      <c r="N52" s="138"/>
      <c r="O52" s="139"/>
      <c r="P52" s="139"/>
      <c r="Q52" s="139"/>
      <c r="R52" s="140"/>
      <c r="S52" s="48"/>
      <c r="T52" s="76"/>
      <c r="U52" s="76"/>
      <c r="V52" s="93"/>
      <c r="W52" s="77"/>
      <c r="X52" s="77"/>
    </row>
    <row r="53" spans="1:24" ht="41.4" x14ac:dyDescent="0.3">
      <c r="A53" s="486"/>
      <c r="B53" s="68" t="s">
        <v>258</v>
      </c>
      <c r="C53" s="42" t="s">
        <v>263</v>
      </c>
      <c r="D53" s="43">
        <v>2</v>
      </c>
      <c r="E53" s="47" t="s">
        <v>264</v>
      </c>
      <c r="F53" s="47" t="s">
        <v>182</v>
      </c>
      <c r="G53" s="137"/>
      <c r="H53" s="137"/>
      <c r="I53" s="137"/>
      <c r="J53" s="137"/>
      <c r="K53" s="138"/>
      <c r="L53" s="138"/>
      <c r="M53" s="138"/>
      <c r="N53" s="138"/>
      <c r="O53" s="139"/>
      <c r="P53" s="139"/>
      <c r="Q53" s="139"/>
      <c r="R53" s="140"/>
      <c r="S53" s="48"/>
      <c r="T53" s="76"/>
      <c r="U53" s="76"/>
      <c r="V53" s="93"/>
      <c r="W53" s="77"/>
      <c r="X53" s="77"/>
    </row>
    <row r="54" spans="1:24" ht="55.2" x14ac:dyDescent="0.3">
      <c r="A54" s="484" t="s">
        <v>328</v>
      </c>
      <c r="B54" s="68" t="s">
        <v>237</v>
      </c>
      <c r="C54" s="42" t="s">
        <v>267</v>
      </c>
      <c r="D54" s="43">
        <v>1</v>
      </c>
      <c r="E54" s="43" t="s">
        <v>268</v>
      </c>
      <c r="F54" s="47" t="s">
        <v>184</v>
      </c>
      <c r="G54" s="137"/>
      <c r="H54" s="137"/>
      <c r="I54" s="137"/>
      <c r="J54" s="137"/>
      <c r="K54" s="138"/>
      <c r="L54" s="138"/>
      <c r="M54" s="138"/>
      <c r="N54" s="138"/>
      <c r="O54" s="139"/>
      <c r="P54" s="139"/>
      <c r="Q54" s="139"/>
      <c r="R54" s="140"/>
      <c r="S54" s="48"/>
      <c r="T54" s="76"/>
      <c r="U54" s="76"/>
      <c r="V54" s="93"/>
      <c r="W54" s="77"/>
      <c r="X54" s="77"/>
    </row>
    <row r="55" spans="1:24" ht="41.4" x14ac:dyDescent="0.3">
      <c r="A55" s="485"/>
      <c r="B55" s="68" t="s">
        <v>234</v>
      </c>
      <c r="C55" s="42" t="s">
        <v>265</v>
      </c>
      <c r="D55" s="43">
        <v>1</v>
      </c>
      <c r="E55" s="47" t="s">
        <v>183</v>
      </c>
      <c r="F55" s="47" t="s">
        <v>184</v>
      </c>
      <c r="G55" s="137"/>
      <c r="H55" s="137"/>
      <c r="I55" s="137"/>
      <c r="J55" s="137"/>
      <c r="K55" s="138"/>
      <c r="L55" s="138"/>
      <c r="M55" s="138"/>
      <c r="N55" s="138"/>
      <c r="O55" s="139"/>
      <c r="P55" s="139"/>
      <c r="Q55" s="139"/>
      <c r="R55" s="140"/>
      <c r="S55" s="48"/>
      <c r="T55" s="76"/>
      <c r="U55" s="76"/>
      <c r="V55" s="93"/>
      <c r="W55" s="77"/>
      <c r="X55" s="77"/>
    </row>
    <row r="56" spans="1:24" ht="55.2" x14ac:dyDescent="0.3">
      <c r="A56" s="486"/>
      <c r="B56" s="68" t="s">
        <v>235</v>
      </c>
      <c r="C56" s="42" t="s">
        <v>266</v>
      </c>
      <c r="D56" s="43">
        <v>1</v>
      </c>
      <c r="E56" s="43" t="s">
        <v>185</v>
      </c>
      <c r="F56" s="47" t="s">
        <v>177</v>
      </c>
      <c r="G56" s="137"/>
      <c r="H56" s="137"/>
      <c r="I56" s="137"/>
      <c r="J56" s="137"/>
      <c r="K56" s="138"/>
      <c r="L56" s="138"/>
      <c r="M56" s="138"/>
      <c r="N56" s="138"/>
      <c r="O56" s="139"/>
      <c r="P56" s="139"/>
      <c r="Q56" s="139"/>
      <c r="R56" s="140"/>
      <c r="S56" s="48"/>
      <c r="T56" s="76"/>
      <c r="U56" s="76"/>
      <c r="V56" s="93"/>
      <c r="W56" s="77"/>
      <c r="X56" s="77"/>
    </row>
    <row r="57" spans="1:24" ht="138" x14ac:dyDescent="0.3">
      <c r="A57" s="484" t="s">
        <v>329</v>
      </c>
      <c r="B57" s="68">
        <v>3.1</v>
      </c>
      <c r="C57" s="42" t="s">
        <v>330</v>
      </c>
      <c r="D57" s="43">
        <v>1</v>
      </c>
      <c r="E57" s="47" t="s">
        <v>269</v>
      </c>
      <c r="F57" s="47" t="s">
        <v>186</v>
      </c>
      <c r="G57" s="137"/>
      <c r="H57" s="137"/>
      <c r="I57" s="137"/>
      <c r="J57" s="137"/>
      <c r="K57" s="138"/>
      <c r="L57" s="138"/>
      <c r="M57" s="138"/>
      <c r="N57" s="138"/>
      <c r="O57" s="139"/>
      <c r="P57" s="139"/>
      <c r="Q57" s="139"/>
      <c r="R57" s="140"/>
      <c r="S57" s="48"/>
      <c r="T57" s="76"/>
      <c r="U57" s="76"/>
      <c r="V57" s="93"/>
      <c r="W57" s="77"/>
      <c r="X57" s="77"/>
    </row>
    <row r="58" spans="1:24" ht="57.6" customHeight="1" x14ac:dyDescent="0.3">
      <c r="A58" s="486"/>
      <c r="B58" s="68">
        <v>3.2</v>
      </c>
      <c r="C58" s="42" t="s">
        <v>187</v>
      </c>
      <c r="D58" s="43">
        <v>1</v>
      </c>
      <c r="E58" s="47" t="s">
        <v>188</v>
      </c>
      <c r="F58" s="43" t="s">
        <v>189</v>
      </c>
      <c r="G58" s="137"/>
      <c r="H58" s="137"/>
      <c r="I58" s="137"/>
      <c r="J58" s="137"/>
      <c r="K58" s="138"/>
      <c r="L58" s="138"/>
      <c r="M58" s="138"/>
      <c r="N58" s="138"/>
      <c r="O58" s="139"/>
      <c r="P58" s="139"/>
      <c r="Q58" s="139"/>
      <c r="R58" s="140"/>
      <c r="S58" s="48"/>
      <c r="T58" s="76"/>
      <c r="U58" s="76"/>
      <c r="V58" s="93"/>
      <c r="W58" s="77"/>
      <c r="X58" s="77"/>
    </row>
    <row r="59" spans="1:24" x14ac:dyDescent="0.3">
      <c r="A59" s="44"/>
      <c r="B59" s="1"/>
      <c r="C59" s="1"/>
      <c r="D59" s="72">
        <f>SUM(D51:D58)</f>
        <v>11</v>
      </c>
      <c r="E59" s="71"/>
      <c r="F59" s="72"/>
      <c r="G59" s="1"/>
      <c r="H59" s="1"/>
      <c r="I59" s="72"/>
      <c r="J59" s="72"/>
      <c r="K59" s="72"/>
      <c r="L59" s="72"/>
      <c r="M59" s="72"/>
      <c r="N59" s="72"/>
      <c r="O59" s="72"/>
      <c r="P59" s="72"/>
      <c r="Q59" s="72"/>
      <c r="R59" s="72"/>
      <c r="S59" s="489"/>
      <c r="T59" s="23"/>
      <c r="U59" s="23"/>
    </row>
    <row r="60" spans="1:24" x14ac:dyDescent="0.3">
      <c r="A60" s="44"/>
      <c r="B60" s="1"/>
      <c r="C60" s="1"/>
      <c r="D60" s="72"/>
      <c r="E60" s="71"/>
      <c r="F60" s="72"/>
      <c r="G60" s="1"/>
      <c r="H60" s="1"/>
      <c r="I60" s="72"/>
      <c r="J60" s="72"/>
      <c r="K60" s="72"/>
      <c r="L60" s="72"/>
      <c r="M60" s="72"/>
      <c r="N60" s="72"/>
      <c r="O60" s="72"/>
      <c r="P60" s="72"/>
      <c r="Q60" s="72"/>
      <c r="R60" s="72"/>
      <c r="S60" s="490"/>
      <c r="T60" s="23"/>
      <c r="U60" s="23"/>
    </row>
    <row r="61" spans="1:24" ht="58.95" customHeight="1" x14ac:dyDescent="0.3">
      <c r="A61" s="479" t="s">
        <v>376</v>
      </c>
      <c r="B61" s="479"/>
      <c r="C61" s="479"/>
      <c r="D61" s="479"/>
      <c r="E61" s="479"/>
      <c r="F61" s="479"/>
      <c r="G61" s="479"/>
      <c r="H61" s="479"/>
      <c r="I61" s="479"/>
      <c r="J61" s="479"/>
      <c r="K61" s="479"/>
      <c r="L61" s="479"/>
      <c r="M61" s="479"/>
      <c r="N61" s="479"/>
      <c r="O61" s="479"/>
      <c r="P61" s="479"/>
      <c r="Q61" s="479"/>
      <c r="R61" s="479"/>
      <c r="S61" s="479"/>
      <c r="T61" s="479"/>
      <c r="U61" s="479"/>
      <c r="V61" s="479"/>
      <c r="W61" s="479"/>
      <c r="X61" s="479"/>
    </row>
    <row r="62" spans="1:24" ht="64.95" customHeight="1" x14ac:dyDescent="0.3">
      <c r="A62" s="134" t="s">
        <v>298</v>
      </c>
      <c r="B62" s="134" t="s">
        <v>299</v>
      </c>
      <c r="C62" s="134" t="s">
        <v>300</v>
      </c>
      <c r="D62" s="134" t="s">
        <v>175</v>
      </c>
      <c r="E62" s="134" t="s">
        <v>176</v>
      </c>
      <c r="F62" s="134" t="s">
        <v>301</v>
      </c>
      <c r="G62" s="135" t="s">
        <v>163</v>
      </c>
      <c r="H62" s="135" t="s">
        <v>164</v>
      </c>
      <c r="I62" s="135" t="s">
        <v>165</v>
      </c>
      <c r="J62" s="135" t="s">
        <v>166</v>
      </c>
      <c r="K62" s="135" t="s">
        <v>167</v>
      </c>
      <c r="L62" s="135" t="s">
        <v>168</v>
      </c>
      <c r="M62" s="135" t="s">
        <v>169</v>
      </c>
      <c r="N62" s="135" t="s">
        <v>170</v>
      </c>
      <c r="O62" s="135" t="s">
        <v>171</v>
      </c>
      <c r="P62" s="135" t="s">
        <v>172</v>
      </c>
      <c r="Q62" s="135" t="s">
        <v>173</v>
      </c>
      <c r="R62" s="135" t="s">
        <v>174</v>
      </c>
      <c r="S62" s="74" t="s">
        <v>366</v>
      </c>
      <c r="T62" s="74" t="s">
        <v>367</v>
      </c>
      <c r="U62" s="74" t="s">
        <v>368</v>
      </c>
      <c r="V62" s="74" t="s">
        <v>369</v>
      </c>
      <c r="W62" s="74" t="s">
        <v>370</v>
      </c>
      <c r="X62" s="74" t="s">
        <v>371</v>
      </c>
    </row>
    <row r="63" spans="1:24" ht="141" customHeight="1" x14ac:dyDescent="0.3">
      <c r="A63" s="487" t="s">
        <v>309</v>
      </c>
      <c r="B63" s="48" t="s">
        <v>256</v>
      </c>
      <c r="C63" s="40" t="s">
        <v>191</v>
      </c>
      <c r="D63" s="43">
        <v>2</v>
      </c>
      <c r="E63" s="43" t="s">
        <v>192</v>
      </c>
      <c r="F63" s="43" t="s">
        <v>193</v>
      </c>
      <c r="G63" s="137"/>
      <c r="H63" s="137"/>
      <c r="I63" s="137"/>
      <c r="J63" s="137"/>
      <c r="K63" s="138"/>
      <c r="L63" s="138"/>
      <c r="M63" s="138"/>
      <c r="N63" s="138"/>
      <c r="O63" s="139"/>
      <c r="P63" s="139"/>
      <c r="Q63" s="139"/>
      <c r="R63" s="140"/>
      <c r="S63" s="48"/>
      <c r="T63" s="43"/>
      <c r="U63" s="76"/>
      <c r="V63" s="93"/>
      <c r="W63" s="77"/>
      <c r="X63" s="77"/>
    </row>
    <row r="64" spans="1:24" ht="41.4" x14ac:dyDescent="0.3">
      <c r="A64" s="487"/>
      <c r="B64" s="48" t="s">
        <v>256</v>
      </c>
      <c r="C64" s="49" t="s">
        <v>206</v>
      </c>
      <c r="D64" s="41">
        <v>2</v>
      </c>
      <c r="E64" s="41" t="s">
        <v>270</v>
      </c>
      <c r="F64" s="41" t="s">
        <v>181</v>
      </c>
      <c r="G64" s="137"/>
      <c r="H64" s="137"/>
      <c r="I64" s="137"/>
      <c r="J64" s="137"/>
      <c r="K64" s="138"/>
      <c r="L64" s="138"/>
      <c r="M64" s="138"/>
      <c r="N64" s="138"/>
      <c r="O64" s="139"/>
      <c r="P64" s="139"/>
      <c r="Q64" s="139"/>
      <c r="R64" s="140"/>
      <c r="S64" s="48"/>
      <c r="T64" s="76"/>
      <c r="U64" s="76"/>
      <c r="V64" s="93"/>
      <c r="W64" s="77"/>
      <c r="X64" s="77"/>
    </row>
    <row r="65" spans="1:24" ht="41.4" x14ac:dyDescent="0.3">
      <c r="A65" s="84" t="s">
        <v>331</v>
      </c>
      <c r="B65" s="48" t="s">
        <v>232</v>
      </c>
      <c r="C65" s="40" t="s">
        <v>194</v>
      </c>
      <c r="D65" s="43">
        <v>1</v>
      </c>
      <c r="E65" s="43" t="s">
        <v>195</v>
      </c>
      <c r="F65" s="43" t="s">
        <v>190</v>
      </c>
      <c r="G65" s="137"/>
      <c r="H65" s="137"/>
      <c r="I65" s="137"/>
      <c r="J65" s="137"/>
      <c r="K65" s="138"/>
      <c r="L65" s="138"/>
      <c r="M65" s="138"/>
      <c r="N65" s="138"/>
      <c r="O65" s="139"/>
      <c r="P65" s="139"/>
      <c r="Q65" s="139"/>
      <c r="R65" s="140"/>
      <c r="S65" s="48"/>
      <c r="T65" s="76"/>
      <c r="U65" s="76"/>
      <c r="V65" s="93"/>
      <c r="W65" s="77"/>
      <c r="X65" s="77"/>
    </row>
    <row r="66" spans="1:24" ht="69" x14ac:dyDescent="0.3">
      <c r="A66" s="487" t="s">
        <v>332</v>
      </c>
      <c r="B66" s="48" t="s">
        <v>238</v>
      </c>
      <c r="C66" s="40" t="s">
        <v>271</v>
      </c>
      <c r="D66" s="43">
        <v>3</v>
      </c>
      <c r="E66" s="43" t="s">
        <v>333</v>
      </c>
      <c r="F66" s="43" t="s">
        <v>272</v>
      </c>
      <c r="G66" s="137"/>
      <c r="H66" s="137"/>
      <c r="I66" s="137"/>
      <c r="J66" s="137"/>
      <c r="K66" s="138"/>
      <c r="L66" s="138"/>
      <c r="M66" s="138"/>
      <c r="N66" s="138"/>
      <c r="O66" s="139"/>
      <c r="P66" s="139"/>
      <c r="Q66" s="139"/>
      <c r="R66" s="140"/>
      <c r="S66" s="48"/>
      <c r="T66" s="76"/>
      <c r="U66" s="76"/>
      <c r="V66" s="93"/>
      <c r="W66" s="77"/>
      <c r="X66" s="77"/>
    </row>
    <row r="67" spans="1:24" ht="67.2" customHeight="1" x14ac:dyDescent="0.3">
      <c r="A67" s="487"/>
      <c r="B67" s="48" t="s">
        <v>240</v>
      </c>
      <c r="C67" s="49" t="s">
        <v>273</v>
      </c>
      <c r="D67" s="41">
        <v>3</v>
      </c>
      <c r="E67" s="41" t="s">
        <v>274</v>
      </c>
      <c r="F67" s="41" t="s">
        <v>181</v>
      </c>
      <c r="G67" s="137"/>
      <c r="H67" s="137"/>
      <c r="I67" s="137"/>
      <c r="J67" s="137"/>
      <c r="K67" s="138"/>
      <c r="L67" s="138"/>
      <c r="M67" s="138"/>
      <c r="N67" s="138"/>
      <c r="O67" s="139"/>
      <c r="P67" s="139"/>
      <c r="Q67" s="139"/>
      <c r="R67" s="140"/>
      <c r="S67" s="48"/>
      <c r="T67" s="76"/>
      <c r="U67" s="76"/>
      <c r="V67" s="93"/>
      <c r="W67" s="77"/>
      <c r="X67" s="77"/>
    </row>
    <row r="68" spans="1:24" ht="124.2" x14ac:dyDescent="0.3">
      <c r="A68" s="487"/>
      <c r="B68" s="48" t="s">
        <v>262</v>
      </c>
      <c r="C68" s="49" t="s">
        <v>207</v>
      </c>
      <c r="D68" s="41">
        <v>3</v>
      </c>
      <c r="E68" s="41" t="s">
        <v>275</v>
      </c>
      <c r="F68" s="41" t="s">
        <v>181</v>
      </c>
      <c r="G68" s="137"/>
      <c r="H68" s="137"/>
      <c r="I68" s="137"/>
      <c r="J68" s="137"/>
      <c r="K68" s="138"/>
      <c r="L68" s="138"/>
      <c r="M68" s="138"/>
      <c r="N68" s="138"/>
      <c r="O68" s="139"/>
      <c r="P68" s="139"/>
      <c r="Q68" s="139"/>
      <c r="R68" s="140"/>
      <c r="S68" s="48"/>
      <c r="T68" s="76"/>
      <c r="U68" s="76"/>
      <c r="V68" s="93"/>
      <c r="W68" s="77"/>
      <c r="X68" s="77"/>
    </row>
    <row r="69" spans="1:24" ht="85.2" customHeight="1" x14ac:dyDescent="0.3">
      <c r="A69" s="487"/>
      <c r="B69" s="48" t="s">
        <v>334</v>
      </c>
      <c r="C69" s="49" t="s">
        <v>276</v>
      </c>
      <c r="D69" s="41">
        <v>3</v>
      </c>
      <c r="E69" s="41" t="s">
        <v>277</v>
      </c>
      <c r="F69" s="41" t="s">
        <v>181</v>
      </c>
      <c r="G69" s="137"/>
      <c r="H69" s="137"/>
      <c r="I69" s="137"/>
      <c r="J69" s="137"/>
      <c r="K69" s="138"/>
      <c r="L69" s="138"/>
      <c r="M69" s="138"/>
      <c r="N69" s="138"/>
      <c r="O69" s="139"/>
      <c r="P69" s="139"/>
      <c r="Q69" s="139"/>
      <c r="R69" s="140"/>
      <c r="S69" s="48"/>
      <c r="T69" s="76"/>
      <c r="U69" s="76"/>
      <c r="V69" s="93"/>
      <c r="W69" s="77"/>
      <c r="X69" s="77"/>
    </row>
    <row r="70" spans="1:24" ht="41.4" x14ac:dyDescent="0.3">
      <c r="A70" s="48" t="s">
        <v>335</v>
      </c>
      <c r="B70" s="48" t="s">
        <v>243</v>
      </c>
      <c r="C70" s="40" t="s">
        <v>336</v>
      </c>
      <c r="D70" s="43">
        <v>1</v>
      </c>
      <c r="E70" s="43" t="s">
        <v>337</v>
      </c>
      <c r="F70" s="43" t="s">
        <v>181</v>
      </c>
      <c r="G70" s="137"/>
      <c r="H70" s="137"/>
      <c r="I70" s="137"/>
      <c r="J70" s="137"/>
      <c r="K70" s="138"/>
      <c r="L70" s="138"/>
      <c r="M70" s="138"/>
      <c r="N70" s="138"/>
      <c r="O70" s="139"/>
      <c r="P70" s="139"/>
      <c r="Q70" s="139"/>
      <c r="R70" s="140"/>
      <c r="S70" s="48"/>
      <c r="T70" s="76"/>
      <c r="U70" s="76"/>
      <c r="V70" s="93"/>
      <c r="W70" s="77"/>
      <c r="X70" s="77"/>
    </row>
    <row r="71" spans="1:24" ht="96.6" x14ac:dyDescent="0.3">
      <c r="A71" s="84" t="s">
        <v>338</v>
      </c>
      <c r="B71" s="48" t="s">
        <v>253</v>
      </c>
      <c r="C71" s="49" t="s">
        <v>278</v>
      </c>
      <c r="D71" s="41">
        <v>4</v>
      </c>
      <c r="E71" s="41" t="s">
        <v>279</v>
      </c>
      <c r="F71" s="41" t="s">
        <v>181</v>
      </c>
      <c r="G71" s="137"/>
      <c r="H71" s="137"/>
      <c r="I71" s="137"/>
      <c r="J71" s="137"/>
      <c r="K71" s="138"/>
      <c r="L71" s="138"/>
      <c r="M71" s="138"/>
      <c r="N71" s="138"/>
      <c r="O71" s="139"/>
      <c r="P71" s="139"/>
      <c r="Q71" s="139"/>
      <c r="R71" s="140"/>
      <c r="S71" s="48"/>
      <c r="T71" s="76"/>
      <c r="U71" s="76"/>
      <c r="V71" s="93"/>
      <c r="W71" s="77"/>
      <c r="X71" s="77"/>
    </row>
    <row r="72" spans="1:24" ht="39" customHeight="1" x14ac:dyDescent="0.3">
      <c r="A72" s="38"/>
      <c r="B72" s="1"/>
      <c r="C72" s="1"/>
      <c r="D72" s="72">
        <f>SUM(D63:D71)</f>
        <v>22</v>
      </c>
      <c r="E72" s="71"/>
      <c r="F72" s="72"/>
      <c r="G72" s="1"/>
      <c r="H72" s="1"/>
      <c r="I72" s="72"/>
      <c r="J72" s="72"/>
      <c r="K72" s="72"/>
      <c r="L72" s="72"/>
      <c r="M72" s="72"/>
      <c r="N72" s="72"/>
      <c r="O72" s="72"/>
      <c r="P72" s="72"/>
      <c r="Q72" s="72"/>
      <c r="R72" s="72"/>
      <c r="S72" s="73"/>
      <c r="T72" s="23"/>
      <c r="U72" s="23"/>
    </row>
    <row r="73" spans="1:24" ht="39" customHeight="1" x14ac:dyDescent="0.3">
      <c r="A73" s="479" t="s">
        <v>377</v>
      </c>
      <c r="B73" s="479"/>
      <c r="C73" s="479"/>
      <c r="D73" s="479"/>
      <c r="E73" s="479"/>
      <c r="F73" s="479"/>
      <c r="G73" s="479"/>
      <c r="H73" s="479"/>
      <c r="I73" s="479"/>
      <c r="J73" s="479"/>
      <c r="K73" s="479"/>
      <c r="L73" s="479"/>
      <c r="M73" s="479"/>
      <c r="N73" s="479"/>
      <c r="O73" s="479"/>
      <c r="P73" s="479"/>
      <c r="Q73" s="479"/>
      <c r="R73" s="479"/>
      <c r="S73" s="479"/>
      <c r="T73" s="479"/>
      <c r="U73" s="479"/>
      <c r="V73" s="479"/>
      <c r="W73" s="479"/>
      <c r="X73" s="479"/>
    </row>
    <row r="74" spans="1:24" ht="68.400000000000006" customHeight="1" x14ac:dyDescent="0.3">
      <c r="A74" s="134" t="s">
        <v>298</v>
      </c>
      <c r="B74" s="134" t="s">
        <v>299</v>
      </c>
      <c r="C74" s="134" t="s">
        <v>300</v>
      </c>
      <c r="D74" s="134" t="s">
        <v>175</v>
      </c>
      <c r="E74" s="134" t="s">
        <v>176</v>
      </c>
      <c r="F74" s="134" t="s">
        <v>301</v>
      </c>
      <c r="G74" s="135" t="s">
        <v>163</v>
      </c>
      <c r="H74" s="135" t="s">
        <v>164</v>
      </c>
      <c r="I74" s="135" t="s">
        <v>165</v>
      </c>
      <c r="J74" s="135" t="s">
        <v>166</v>
      </c>
      <c r="K74" s="135" t="s">
        <v>167</v>
      </c>
      <c r="L74" s="135" t="s">
        <v>168</v>
      </c>
      <c r="M74" s="135" t="s">
        <v>169</v>
      </c>
      <c r="N74" s="135" t="s">
        <v>170</v>
      </c>
      <c r="O74" s="135" t="s">
        <v>171</v>
      </c>
      <c r="P74" s="135" t="s">
        <v>172</v>
      </c>
      <c r="Q74" s="135" t="s">
        <v>173</v>
      </c>
      <c r="R74" s="135" t="s">
        <v>174</v>
      </c>
      <c r="S74" s="74" t="s">
        <v>366</v>
      </c>
      <c r="T74" s="74" t="s">
        <v>367</v>
      </c>
      <c r="U74" s="74" t="s">
        <v>368</v>
      </c>
      <c r="V74" s="74" t="s">
        <v>369</v>
      </c>
      <c r="W74" s="74" t="s">
        <v>370</v>
      </c>
      <c r="X74" s="74" t="s">
        <v>371</v>
      </c>
    </row>
    <row r="75" spans="1:24" ht="55.2" x14ac:dyDescent="0.3">
      <c r="A75" s="488" t="s">
        <v>339</v>
      </c>
      <c r="B75" s="68" t="s">
        <v>256</v>
      </c>
      <c r="C75" s="40" t="s">
        <v>340</v>
      </c>
      <c r="D75" s="43">
        <v>4</v>
      </c>
      <c r="E75" s="43" t="s">
        <v>341</v>
      </c>
      <c r="F75" s="43" t="s">
        <v>342</v>
      </c>
      <c r="G75" s="137"/>
      <c r="H75" s="137"/>
      <c r="I75" s="137"/>
      <c r="J75" s="137"/>
      <c r="K75" s="138"/>
      <c r="L75" s="138"/>
      <c r="M75" s="138"/>
      <c r="N75" s="138"/>
      <c r="O75" s="139"/>
      <c r="P75" s="139"/>
      <c r="Q75" s="139"/>
      <c r="R75" s="140"/>
      <c r="S75" s="48"/>
      <c r="T75" s="76"/>
      <c r="U75" s="76"/>
      <c r="V75" s="93"/>
      <c r="W75" s="77"/>
      <c r="X75" s="77"/>
    </row>
    <row r="76" spans="1:24" ht="41.4" x14ac:dyDescent="0.3">
      <c r="A76" s="488"/>
      <c r="B76" s="68" t="s">
        <v>257</v>
      </c>
      <c r="C76" s="40" t="s">
        <v>343</v>
      </c>
      <c r="D76" s="43">
        <v>1</v>
      </c>
      <c r="E76" s="43" t="s">
        <v>344</v>
      </c>
      <c r="F76" s="47" t="s">
        <v>186</v>
      </c>
      <c r="G76" s="137"/>
      <c r="H76" s="137"/>
      <c r="I76" s="137"/>
      <c r="J76" s="137"/>
      <c r="K76" s="138"/>
      <c r="L76" s="138"/>
      <c r="M76" s="138"/>
      <c r="N76" s="138"/>
      <c r="O76" s="139"/>
      <c r="P76" s="139"/>
      <c r="Q76" s="139"/>
      <c r="R76" s="140"/>
      <c r="S76" s="48"/>
      <c r="T76" s="76"/>
      <c r="U76" s="76"/>
      <c r="V76" s="93"/>
      <c r="W76" s="77"/>
      <c r="X76" s="77"/>
    </row>
    <row r="77" spans="1:24" x14ac:dyDescent="0.3">
      <c r="D77">
        <f>SUM(D75:D76)</f>
        <v>5</v>
      </c>
    </row>
  </sheetData>
  <mergeCells count="31">
    <mergeCell ref="A22:A23"/>
    <mergeCell ref="A2:C5"/>
    <mergeCell ref="A15:X15"/>
    <mergeCell ref="A18:A21"/>
    <mergeCell ref="A6:X11"/>
    <mergeCell ref="D2:V5"/>
    <mergeCell ref="W2:X2"/>
    <mergeCell ref="W3:X3"/>
    <mergeCell ref="W4:X4"/>
    <mergeCell ref="W5:X5"/>
    <mergeCell ref="A63:A64"/>
    <mergeCell ref="A66:A69"/>
    <mergeCell ref="A73:X73"/>
    <mergeCell ref="A75:A76"/>
    <mergeCell ref="S59:S60"/>
    <mergeCell ref="AA2:AC2"/>
    <mergeCell ref="AA3:AC3"/>
    <mergeCell ref="AA4:AC4"/>
    <mergeCell ref="AA5:AC5"/>
    <mergeCell ref="A61:X61"/>
    <mergeCell ref="A24:A27"/>
    <mergeCell ref="A30:X30"/>
    <mergeCell ref="A32:A34"/>
    <mergeCell ref="A36:X36"/>
    <mergeCell ref="A38:A40"/>
    <mergeCell ref="A42:X42"/>
    <mergeCell ref="A44:A46"/>
    <mergeCell ref="A49:X49"/>
    <mergeCell ref="A51:A53"/>
    <mergeCell ref="A54:A56"/>
    <mergeCell ref="A57:A58"/>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DEAB9-A391-455F-A2CF-F625E41E144E}">
  <dimension ref="A1:X127"/>
  <sheetViews>
    <sheetView topLeftCell="A117" zoomScale="64" zoomScaleNormal="64" workbookViewId="0">
      <selection activeCell="O136" sqref="O136"/>
    </sheetView>
  </sheetViews>
  <sheetFormatPr baseColWidth="10" defaultRowHeight="14.4" x14ac:dyDescent="0.3"/>
  <cols>
    <col min="1" max="1" width="28.44140625" bestFit="1" customWidth="1"/>
    <col min="4" max="4" width="16.21875" bestFit="1" customWidth="1"/>
    <col min="5" max="5" width="14.44140625" bestFit="1" customWidth="1"/>
    <col min="6" max="6" width="22.33203125" customWidth="1"/>
    <col min="8" max="8" width="15.21875" bestFit="1" customWidth="1"/>
    <col min="9" max="9" width="14.109375" bestFit="1" customWidth="1"/>
    <col min="11" max="11" width="17.88671875" customWidth="1"/>
    <col min="13" max="13" width="15.21875" bestFit="1" customWidth="1"/>
    <col min="14" max="14" width="14.109375" bestFit="1" customWidth="1"/>
    <col min="18" max="18" width="15.21875" bestFit="1" customWidth="1"/>
    <col min="21" max="21" width="18.6640625" customWidth="1"/>
  </cols>
  <sheetData>
    <row r="1" spans="1:24" x14ac:dyDescent="0.3">
      <c r="A1" s="491"/>
      <c r="B1" s="491"/>
      <c r="C1" s="491"/>
      <c r="D1" s="493" t="s">
        <v>110</v>
      </c>
      <c r="E1" s="494"/>
      <c r="F1" s="494"/>
      <c r="G1" s="494"/>
      <c r="H1" s="494"/>
      <c r="I1" s="494"/>
      <c r="J1" s="494"/>
      <c r="K1" s="494"/>
      <c r="L1" s="494"/>
      <c r="M1" s="494"/>
      <c r="N1" s="494"/>
      <c r="O1" s="494"/>
      <c r="P1" s="494"/>
      <c r="Q1" s="494"/>
      <c r="R1" s="494"/>
      <c r="S1" s="494"/>
      <c r="T1" s="494"/>
      <c r="U1" s="494"/>
      <c r="V1" s="495"/>
      <c r="W1" s="534" t="s">
        <v>398</v>
      </c>
      <c r="X1" s="535"/>
    </row>
    <row r="2" spans="1:24" x14ac:dyDescent="0.3">
      <c r="A2" s="491"/>
      <c r="B2" s="491"/>
      <c r="C2" s="491"/>
      <c r="D2" s="496"/>
      <c r="E2" s="497"/>
      <c r="F2" s="497"/>
      <c r="G2" s="497"/>
      <c r="H2" s="497"/>
      <c r="I2" s="497"/>
      <c r="J2" s="497"/>
      <c r="K2" s="497"/>
      <c r="L2" s="497"/>
      <c r="M2" s="497"/>
      <c r="N2" s="497"/>
      <c r="O2" s="497"/>
      <c r="P2" s="497"/>
      <c r="Q2" s="497"/>
      <c r="R2" s="497"/>
      <c r="S2" s="497"/>
      <c r="T2" s="497"/>
      <c r="U2" s="497"/>
      <c r="V2" s="498"/>
      <c r="W2" s="536" t="s">
        <v>411</v>
      </c>
      <c r="X2" s="537"/>
    </row>
    <row r="3" spans="1:24" x14ac:dyDescent="0.3">
      <c r="A3" s="491"/>
      <c r="B3" s="491"/>
      <c r="C3" s="491"/>
      <c r="D3" s="496"/>
      <c r="E3" s="497"/>
      <c r="F3" s="497"/>
      <c r="G3" s="497"/>
      <c r="H3" s="497"/>
      <c r="I3" s="497"/>
      <c r="J3" s="497"/>
      <c r="K3" s="497"/>
      <c r="L3" s="497"/>
      <c r="M3" s="497"/>
      <c r="N3" s="497"/>
      <c r="O3" s="497"/>
      <c r="P3" s="497"/>
      <c r="Q3" s="497"/>
      <c r="R3" s="497"/>
      <c r="S3" s="497"/>
      <c r="T3" s="497"/>
      <c r="U3" s="497"/>
      <c r="V3" s="498"/>
      <c r="W3" s="534" t="s">
        <v>399</v>
      </c>
      <c r="X3" s="535"/>
    </row>
    <row r="4" spans="1:24" x14ac:dyDescent="0.3">
      <c r="A4" s="491"/>
      <c r="B4" s="491"/>
      <c r="C4" s="491"/>
      <c r="D4" s="499"/>
      <c r="E4" s="500"/>
      <c r="F4" s="500"/>
      <c r="G4" s="500"/>
      <c r="H4" s="500"/>
      <c r="I4" s="500"/>
      <c r="J4" s="500"/>
      <c r="K4" s="500"/>
      <c r="L4" s="500"/>
      <c r="M4" s="500"/>
      <c r="N4" s="500"/>
      <c r="O4" s="500"/>
      <c r="P4" s="500"/>
      <c r="Q4" s="500"/>
      <c r="R4" s="500"/>
      <c r="S4" s="500"/>
      <c r="T4" s="500"/>
      <c r="U4" s="500"/>
      <c r="V4" s="501"/>
      <c r="W4" s="534" t="s">
        <v>400</v>
      </c>
      <c r="X4" s="535"/>
    </row>
    <row r="5" spans="1:24" x14ac:dyDescent="0.3">
      <c r="C5" s="69"/>
      <c r="D5" s="69"/>
      <c r="E5" s="250"/>
    </row>
    <row r="6" spans="1:24" x14ac:dyDescent="0.3">
      <c r="C6" s="69"/>
      <c r="D6" s="69"/>
      <c r="E6" s="250"/>
    </row>
    <row r="7" spans="1:24" x14ac:dyDescent="0.3">
      <c r="C7" s="69"/>
      <c r="D7" s="69"/>
      <c r="E7" s="250"/>
    </row>
    <row r="8" spans="1:24" x14ac:dyDescent="0.3">
      <c r="C8" s="69"/>
      <c r="D8" s="69"/>
      <c r="E8" s="250"/>
    </row>
    <row r="9" spans="1:24" x14ac:dyDescent="0.3">
      <c r="C9" s="69"/>
      <c r="D9" s="69"/>
      <c r="E9" s="250"/>
    </row>
    <row r="10" spans="1:24" x14ac:dyDescent="0.3">
      <c r="C10" s="69"/>
      <c r="D10" s="69"/>
      <c r="E10" s="250"/>
    </row>
    <row r="11" spans="1:24" x14ac:dyDescent="0.3">
      <c r="C11" s="69"/>
      <c r="D11" s="69"/>
      <c r="E11" s="250"/>
    </row>
    <row r="12" spans="1:24" x14ac:dyDescent="0.3">
      <c r="C12" s="69"/>
      <c r="D12" s="69"/>
      <c r="E12" s="250"/>
    </row>
    <row r="13" spans="1:24" x14ac:dyDescent="0.3">
      <c r="C13" s="69"/>
      <c r="D13" s="69"/>
      <c r="E13" s="250"/>
    </row>
    <row r="14" spans="1:24" x14ac:dyDescent="0.3">
      <c r="C14" s="69"/>
      <c r="D14" s="69"/>
      <c r="E14" s="250"/>
    </row>
    <row r="15" spans="1:24" x14ac:dyDescent="0.3">
      <c r="C15" s="69"/>
      <c r="D15" s="69"/>
      <c r="E15" s="250"/>
    </row>
    <row r="16" spans="1:24" x14ac:dyDescent="0.3">
      <c r="C16" s="69"/>
      <c r="D16" s="69"/>
      <c r="E16" s="250"/>
    </row>
    <row r="17" spans="1:22" x14ac:dyDescent="0.3">
      <c r="C17" s="69"/>
      <c r="D17" s="69"/>
      <c r="E17" s="250"/>
    </row>
    <row r="18" spans="1:22" x14ac:dyDescent="0.3">
      <c r="C18" s="69"/>
      <c r="D18" s="69"/>
      <c r="E18" s="250"/>
    </row>
    <row r="19" spans="1:22" x14ac:dyDescent="0.3">
      <c r="C19" s="69"/>
      <c r="D19" s="69"/>
      <c r="E19" s="250"/>
    </row>
    <row r="20" spans="1:22" x14ac:dyDescent="0.3">
      <c r="C20" s="69"/>
      <c r="D20" s="69"/>
      <c r="E20" s="250"/>
    </row>
    <row r="21" spans="1:22" x14ac:dyDescent="0.3">
      <c r="C21" s="69"/>
      <c r="D21" s="69"/>
      <c r="E21" s="250"/>
    </row>
    <row r="22" spans="1:22" x14ac:dyDescent="0.3">
      <c r="C22" s="69"/>
      <c r="D22" s="69"/>
      <c r="E22" s="250"/>
    </row>
    <row r="23" spans="1:22" x14ac:dyDescent="0.3">
      <c r="C23" s="69"/>
      <c r="D23" s="69"/>
      <c r="E23" s="250"/>
    </row>
    <row r="24" spans="1:22" x14ac:dyDescent="0.3">
      <c r="C24" s="69"/>
      <c r="D24" s="69"/>
      <c r="E24" s="250"/>
    </row>
    <row r="25" spans="1:22" x14ac:dyDescent="0.3">
      <c r="E25" s="250"/>
    </row>
    <row r="26" spans="1:22" ht="21.6" customHeight="1" x14ac:dyDescent="0.3">
      <c r="A26" s="525"/>
      <c r="B26" s="525"/>
      <c r="C26" s="525"/>
      <c r="D26" s="525"/>
      <c r="E26" s="525"/>
      <c r="F26" s="525"/>
      <c r="G26" s="338"/>
      <c r="H26" s="538"/>
      <c r="I26" s="538"/>
      <c r="J26" s="538"/>
      <c r="K26" s="538"/>
      <c r="L26" s="338"/>
      <c r="M26" s="538"/>
      <c r="N26" s="538"/>
      <c r="O26" s="538"/>
      <c r="P26" s="538"/>
      <c r="Q26" s="338"/>
      <c r="R26" s="538"/>
      <c r="S26" s="538"/>
      <c r="T26" s="538"/>
      <c r="U26" s="538"/>
      <c r="V26" s="101"/>
    </row>
    <row r="27" spans="1:22" ht="38.4" customHeight="1" x14ac:dyDescent="0.3">
      <c r="A27" s="517" t="s">
        <v>819</v>
      </c>
      <c r="B27" s="518"/>
      <c r="C27" s="518"/>
      <c r="D27" s="518"/>
      <c r="E27" s="518"/>
      <c r="F27" s="519"/>
      <c r="G27" s="101"/>
      <c r="H27" s="550" t="s">
        <v>820</v>
      </c>
      <c r="I27" s="550"/>
      <c r="J27" s="550"/>
      <c r="K27" s="550"/>
      <c r="L27" s="101"/>
      <c r="M27" s="550" t="s">
        <v>820</v>
      </c>
      <c r="N27" s="550"/>
      <c r="O27" s="550"/>
      <c r="P27" s="550"/>
      <c r="Q27" s="101"/>
      <c r="R27" s="550" t="s">
        <v>820</v>
      </c>
      <c r="S27" s="550"/>
      <c r="T27" s="550"/>
      <c r="U27" s="550"/>
      <c r="V27" s="335"/>
    </row>
    <row r="28" spans="1:22" ht="24.6" customHeight="1" x14ac:dyDescent="0.3">
      <c r="A28" s="506" t="s">
        <v>821</v>
      </c>
      <c r="B28" s="507"/>
      <c r="C28" s="507"/>
      <c r="D28" s="507"/>
      <c r="E28" s="507"/>
      <c r="F28" s="508"/>
      <c r="G28" s="101"/>
      <c r="H28" s="551">
        <v>45777</v>
      </c>
      <c r="I28" s="551"/>
      <c r="J28" s="551"/>
      <c r="K28" s="551"/>
      <c r="L28" s="101"/>
      <c r="M28" s="551">
        <v>45900</v>
      </c>
      <c r="N28" s="551"/>
      <c r="O28" s="551"/>
      <c r="P28" s="551"/>
      <c r="Q28" s="101"/>
      <c r="R28" s="551">
        <v>46022</v>
      </c>
      <c r="S28" s="551"/>
      <c r="T28" s="551"/>
      <c r="U28" s="551"/>
      <c r="V28" s="336"/>
    </row>
    <row r="29" spans="1:22" x14ac:dyDescent="0.3">
      <c r="A29" s="4"/>
      <c r="B29" s="4"/>
      <c r="C29" s="4"/>
      <c r="D29" s="4"/>
      <c r="E29" s="219"/>
      <c r="F29" s="4"/>
      <c r="V29" s="337"/>
    </row>
    <row r="30" spans="1:22" x14ac:dyDescent="0.3">
      <c r="A30" s="552" t="s">
        <v>822</v>
      </c>
      <c r="B30" s="553" t="s">
        <v>823</v>
      </c>
      <c r="C30" s="554"/>
      <c r="D30" s="552" t="s">
        <v>824</v>
      </c>
      <c r="E30" s="552" t="s">
        <v>825</v>
      </c>
      <c r="F30" s="555" t="s">
        <v>826</v>
      </c>
      <c r="G30" s="220"/>
      <c r="H30" s="556" t="s">
        <v>827</v>
      </c>
      <c r="I30" s="556" t="s">
        <v>828</v>
      </c>
      <c r="J30" s="556" t="s">
        <v>829</v>
      </c>
      <c r="K30" s="557" t="s">
        <v>830</v>
      </c>
      <c r="L30" s="220"/>
      <c r="M30" s="556" t="s">
        <v>827</v>
      </c>
      <c r="N30" s="556" t="s">
        <v>828</v>
      </c>
      <c r="O30" s="556" t="s">
        <v>829</v>
      </c>
      <c r="P30" s="557" t="s">
        <v>830</v>
      </c>
      <c r="Q30" s="220"/>
      <c r="R30" s="556" t="s">
        <v>827</v>
      </c>
      <c r="S30" s="556" t="s">
        <v>828</v>
      </c>
      <c r="T30" s="556" t="s">
        <v>829</v>
      </c>
      <c r="U30" s="557" t="s">
        <v>830</v>
      </c>
      <c r="V30" s="336"/>
    </row>
    <row r="31" spans="1:22" ht="118.8" x14ac:dyDescent="0.3">
      <c r="A31" s="221" t="s">
        <v>831</v>
      </c>
      <c r="B31" s="371">
        <v>2</v>
      </c>
      <c r="C31" s="558" t="s">
        <v>832</v>
      </c>
      <c r="D31" s="559" t="s">
        <v>1201</v>
      </c>
      <c r="E31" s="374" t="s">
        <v>833</v>
      </c>
      <c r="F31" s="560" t="s">
        <v>1202</v>
      </c>
      <c r="H31" s="77"/>
      <c r="I31" s="77"/>
      <c r="J31" s="561" t="e">
        <f>I31/H31</f>
        <v>#DIV/0!</v>
      </c>
      <c r="K31" s="562"/>
      <c r="M31" s="77">
        <v>1</v>
      </c>
      <c r="N31" s="77">
        <v>1</v>
      </c>
      <c r="O31" s="561">
        <f>N31/M31</f>
        <v>1</v>
      </c>
      <c r="P31" s="563" t="s">
        <v>1279</v>
      </c>
      <c r="R31" s="77">
        <v>1</v>
      </c>
      <c r="S31" s="77">
        <v>1</v>
      </c>
      <c r="T31" s="561">
        <f>S31/R31</f>
        <v>1</v>
      </c>
      <c r="U31" s="563" t="s">
        <v>1398</v>
      </c>
      <c r="V31" s="336"/>
    </row>
    <row r="32" spans="1:22" ht="211.2" x14ac:dyDescent="0.3">
      <c r="A32" s="564" t="s">
        <v>834</v>
      </c>
      <c r="B32" s="565">
        <v>1</v>
      </c>
      <c r="C32" s="566" t="s">
        <v>835</v>
      </c>
      <c r="D32" s="567" t="s">
        <v>1203</v>
      </c>
      <c r="E32" s="568" t="s">
        <v>836</v>
      </c>
      <c r="F32" s="560" t="s">
        <v>1204</v>
      </c>
      <c r="G32" s="1"/>
      <c r="H32" s="569">
        <v>1</v>
      </c>
      <c r="I32" s="569">
        <v>1</v>
      </c>
      <c r="J32" s="561">
        <f t="shared" ref="J32:J38" si="0">I32/H32</f>
        <v>1</v>
      </c>
      <c r="K32" s="563" t="s">
        <v>1205</v>
      </c>
      <c r="M32" s="77"/>
      <c r="N32" s="77"/>
      <c r="O32" s="561" t="e">
        <f t="shared" ref="O32:O39" si="1">N32/M32</f>
        <v>#DIV/0!</v>
      </c>
      <c r="P32" s="562"/>
      <c r="R32" s="77"/>
      <c r="S32" s="77"/>
      <c r="T32" s="561" t="e">
        <f t="shared" ref="T32:T39" si="2">S32/R32</f>
        <v>#DIV/0!</v>
      </c>
      <c r="U32" s="562"/>
      <c r="V32" s="336"/>
    </row>
    <row r="33" spans="1:22" ht="158.4" x14ac:dyDescent="0.3">
      <c r="A33" s="527"/>
      <c r="B33" s="565">
        <v>1</v>
      </c>
      <c r="C33" s="566" t="s">
        <v>837</v>
      </c>
      <c r="D33" s="567" t="s">
        <v>1206</v>
      </c>
      <c r="E33" s="568" t="s">
        <v>836</v>
      </c>
      <c r="F33" s="560" t="s">
        <v>1204</v>
      </c>
      <c r="G33" s="1"/>
      <c r="H33" s="569">
        <v>1</v>
      </c>
      <c r="I33" s="569">
        <v>1</v>
      </c>
      <c r="J33" s="561">
        <f t="shared" si="0"/>
        <v>1</v>
      </c>
      <c r="K33" s="563" t="s">
        <v>1207</v>
      </c>
      <c r="M33" s="77"/>
      <c r="N33" s="77"/>
      <c r="O33" s="561" t="e">
        <f t="shared" si="1"/>
        <v>#DIV/0!</v>
      </c>
      <c r="P33" s="562"/>
      <c r="R33" s="77"/>
      <c r="S33" s="77"/>
      <c r="T33" s="561" t="e">
        <f t="shared" si="2"/>
        <v>#DIV/0!</v>
      </c>
      <c r="U33" s="562"/>
      <c r="V33" s="336"/>
    </row>
    <row r="34" spans="1:22" ht="86.4" x14ac:dyDescent="0.3">
      <c r="A34" s="527"/>
      <c r="B34" s="565">
        <v>1</v>
      </c>
      <c r="C34" s="566" t="s">
        <v>838</v>
      </c>
      <c r="D34" s="567" t="s">
        <v>1208</v>
      </c>
      <c r="E34" s="568" t="s">
        <v>836</v>
      </c>
      <c r="F34" s="560" t="s">
        <v>1204</v>
      </c>
      <c r="G34" s="1"/>
      <c r="H34" s="569">
        <v>1</v>
      </c>
      <c r="I34" s="569">
        <v>1</v>
      </c>
      <c r="J34" s="561">
        <f t="shared" si="0"/>
        <v>1</v>
      </c>
      <c r="K34" s="563" t="s">
        <v>1207</v>
      </c>
      <c r="M34" s="77"/>
      <c r="N34" s="77"/>
      <c r="O34" s="561" t="e">
        <f t="shared" si="1"/>
        <v>#DIV/0!</v>
      </c>
      <c r="P34" s="562"/>
      <c r="R34" s="77"/>
      <c r="S34" s="77"/>
      <c r="T34" s="561" t="e">
        <f t="shared" si="2"/>
        <v>#DIV/0!</v>
      </c>
      <c r="U34" s="562"/>
      <c r="V34" s="336"/>
    </row>
    <row r="35" spans="1:22" ht="237.6" x14ac:dyDescent="0.3">
      <c r="A35" s="528" t="s">
        <v>839</v>
      </c>
      <c r="B35" s="565">
        <v>1</v>
      </c>
      <c r="C35" s="197" t="s">
        <v>840</v>
      </c>
      <c r="D35" s="570" t="s">
        <v>841</v>
      </c>
      <c r="E35" s="374" t="s">
        <v>833</v>
      </c>
      <c r="F35" s="571">
        <v>45688</v>
      </c>
      <c r="G35" s="1"/>
      <c r="H35" s="569">
        <v>1</v>
      </c>
      <c r="I35" s="569">
        <v>1</v>
      </c>
      <c r="J35" s="561">
        <f t="shared" si="0"/>
        <v>1</v>
      </c>
      <c r="K35" s="563" t="s">
        <v>1209</v>
      </c>
      <c r="M35" s="77"/>
      <c r="N35" s="77"/>
      <c r="O35" s="561" t="e">
        <f t="shared" si="1"/>
        <v>#DIV/0!</v>
      </c>
      <c r="P35" s="562"/>
      <c r="R35" s="77"/>
      <c r="S35" s="77"/>
      <c r="T35" s="561" t="e">
        <f t="shared" si="2"/>
        <v>#DIV/0!</v>
      </c>
      <c r="U35" s="562"/>
      <c r="V35" s="336"/>
    </row>
    <row r="36" spans="1:22" ht="92.4" x14ac:dyDescent="0.3">
      <c r="A36" s="528"/>
      <c r="B36" s="565">
        <v>1</v>
      </c>
      <c r="C36" s="558" t="s">
        <v>842</v>
      </c>
      <c r="D36" s="570" t="s">
        <v>843</v>
      </c>
      <c r="E36" s="374" t="s">
        <v>833</v>
      </c>
      <c r="F36" s="560" t="s">
        <v>1204</v>
      </c>
      <c r="G36" s="1"/>
      <c r="H36" s="569">
        <v>1</v>
      </c>
      <c r="I36" s="569">
        <v>1</v>
      </c>
      <c r="J36" s="561">
        <f t="shared" si="0"/>
        <v>1</v>
      </c>
      <c r="K36" s="563" t="s">
        <v>1210</v>
      </c>
      <c r="M36" s="77"/>
      <c r="N36" s="77"/>
      <c r="O36" s="561" t="e">
        <f t="shared" si="1"/>
        <v>#DIV/0!</v>
      </c>
      <c r="P36" s="562"/>
      <c r="R36" s="77"/>
      <c r="S36" s="77"/>
      <c r="T36" s="561" t="e">
        <f t="shared" si="2"/>
        <v>#DIV/0!</v>
      </c>
      <c r="U36" s="562"/>
      <c r="V36" s="336"/>
    </row>
    <row r="37" spans="1:22" ht="172.2" thickBot="1" x14ac:dyDescent="0.35">
      <c r="A37" s="529"/>
      <c r="B37" s="371">
        <v>1</v>
      </c>
      <c r="C37" s="570" t="s">
        <v>844</v>
      </c>
      <c r="D37" s="570" t="s">
        <v>845</v>
      </c>
      <c r="E37" s="374" t="s">
        <v>833</v>
      </c>
      <c r="F37" s="560" t="s">
        <v>1204</v>
      </c>
      <c r="G37" s="1"/>
      <c r="H37" s="569">
        <v>1</v>
      </c>
      <c r="I37" s="569">
        <v>1</v>
      </c>
      <c r="J37" s="561">
        <f t="shared" si="0"/>
        <v>1</v>
      </c>
      <c r="K37" s="563" t="s">
        <v>1211</v>
      </c>
      <c r="M37" s="77"/>
      <c r="N37" s="77"/>
      <c r="O37" s="561" t="e">
        <f t="shared" si="1"/>
        <v>#DIV/0!</v>
      </c>
      <c r="P37" s="562"/>
      <c r="R37" s="77"/>
      <c r="S37" s="77"/>
      <c r="T37" s="561" t="e">
        <f t="shared" si="2"/>
        <v>#DIV/0!</v>
      </c>
      <c r="U37" s="562"/>
      <c r="V37" s="336"/>
    </row>
    <row r="38" spans="1:22" ht="171.6" x14ac:dyDescent="0.3">
      <c r="A38" s="222" t="s">
        <v>846</v>
      </c>
      <c r="B38" s="572">
        <v>3</v>
      </c>
      <c r="C38" s="570" t="s">
        <v>847</v>
      </c>
      <c r="D38" s="573" t="s">
        <v>1212</v>
      </c>
      <c r="E38" s="374" t="s">
        <v>833</v>
      </c>
      <c r="F38" s="560" t="s">
        <v>848</v>
      </c>
      <c r="G38" s="1"/>
      <c r="H38" s="569">
        <v>1</v>
      </c>
      <c r="I38" s="569">
        <v>1</v>
      </c>
      <c r="J38" s="561">
        <f t="shared" si="0"/>
        <v>1</v>
      </c>
      <c r="K38" s="563" t="s">
        <v>1213</v>
      </c>
      <c r="M38" s="77">
        <v>1</v>
      </c>
      <c r="N38" s="77">
        <v>1</v>
      </c>
      <c r="O38" s="561">
        <f t="shared" si="1"/>
        <v>1</v>
      </c>
      <c r="P38" s="574" t="s">
        <v>1280</v>
      </c>
      <c r="R38" s="77">
        <v>1</v>
      </c>
      <c r="S38" s="77">
        <v>1</v>
      </c>
      <c r="T38" s="561">
        <f t="shared" si="2"/>
        <v>1</v>
      </c>
      <c r="U38" s="574" t="s">
        <v>1399</v>
      </c>
      <c r="V38" s="336"/>
    </row>
    <row r="39" spans="1:22" ht="409.6" x14ac:dyDescent="0.3">
      <c r="A39" s="76" t="s">
        <v>849</v>
      </c>
      <c r="B39" s="371">
        <v>1</v>
      </c>
      <c r="C39" s="558" t="s">
        <v>850</v>
      </c>
      <c r="D39" s="575" t="s">
        <v>1214</v>
      </c>
      <c r="E39" s="374" t="s">
        <v>851</v>
      </c>
      <c r="F39" s="576" t="s">
        <v>1215</v>
      </c>
      <c r="G39" s="1"/>
      <c r="H39" s="569"/>
      <c r="I39" s="569"/>
      <c r="J39" s="569"/>
      <c r="K39" s="93"/>
      <c r="M39" s="77"/>
      <c r="N39" s="77"/>
      <c r="O39" s="561" t="e">
        <f t="shared" si="1"/>
        <v>#DIV/0!</v>
      </c>
      <c r="P39" s="562"/>
      <c r="R39" s="77">
        <v>1</v>
      </c>
      <c r="S39" s="77">
        <v>1</v>
      </c>
      <c r="T39" s="561">
        <f t="shared" si="2"/>
        <v>1</v>
      </c>
      <c r="U39" s="577" t="s">
        <v>1400</v>
      </c>
      <c r="V39" s="336"/>
    </row>
    <row r="40" spans="1:22" x14ac:dyDescent="0.3">
      <c r="A40" s="340"/>
      <c r="B40" s="400">
        <v>12</v>
      </c>
      <c r="C40" s="340"/>
      <c r="D40" s="340"/>
      <c r="E40" s="340"/>
      <c r="F40" s="340"/>
      <c r="G40" s="340"/>
      <c r="H40" s="606">
        <v>7</v>
      </c>
      <c r="I40" s="340"/>
      <c r="J40" s="340"/>
      <c r="K40" s="340"/>
      <c r="L40" s="340"/>
      <c r="M40" s="340">
        <v>2</v>
      </c>
      <c r="N40" s="340"/>
      <c r="O40" s="340"/>
      <c r="P40" s="340"/>
      <c r="Q40" s="340"/>
      <c r="R40" s="340">
        <v>3</v>
      </c>
      <c r="S40" s="340"/>
      <c r="T40" s="340"/>
      <c r="U40" s="340"/>
      <c r="V40" s="336"/>
    </row>
    <row r="41" spans="1:22" x14ac:dyDescent="0.3">
      <c r="A41" s="339"/>
      <c r="B41" s="339"/>
      <c r="C41" s="339"/>
      <c r="D41" s="339"/>
      <c r="E41" s="339"/>
      <c r="F41" s="339"/>
      <c r="G41" s="339"/>
      <c r="H41" s="339"/>
      <c r="I41" s="339"/>
      <c r="J41" s="339"/>
      <c r="K41" s="339"/>
      <c r="L41" s="339"/>
      <c r="M41" s="339"/>
      <c r="N41" s="339"/>
      <c r="O41" s="339"/>
      <c r="P41" s="339"/>
      <c r="Q41" s="339"/>
      <c r="R41" s="339"/>
      <c r="S41" s="339"/>
      <c r="T41" s="339"/>
      <c r="U41" s="339"/>
      <c r="V41" s="336"/>
    </row>
    <row r="42" spans="1:22" x14ac:dyDescent="0.3">
      <c r="A42" s="525"/>
      <c r="B42" s="526"/>
      <c r="C42" s="526"/>
      <c r="D42" s="526"/>
      <c r="E42" s="526"/>
      <c r="F42" s="526"/>
      <c r="G42" s="339"/>
      <c r="H42" s="524"/>
      <c r="I42" s="524"/>
      <c r="J42" s="524"/>
      <c r="K42" s="524"/>
      <c r="L42" s="341"/>
      <c r="M42" s="524"/>
      <c r="N42" s="524"/>
      <c r="O42" s="524"/>
      <c r="P42" s="524"/>
      <c r="Q42" s="341"/>
      <c r="R42" s="524"/>
      <c r="S42" s="524"/>
      <c r="T42" s="524"/>
      <c r="U42" s="524"/>
      <c r="V42" s="336"/>
    </row>
    <row r="43" spans="1:22" x14ac:dyDescent="0.3">
      <c r="A43" s="4"/>
      <c r="B43" s="4"/>
      <c r="C43" s="4"/>
      <c r="D43" s="4"/>
      <c r="E43" s="4"/>
      <c r="F43" s="4"/>
      <c r="G43" s="4"/>
      <c r="H43" s="4"/>
      <c r="I43" s="4"/>
      <c r="J43" s="4"/>
      <c r="K43" s="4"/>
      <c r="L43" s="4"/>
      <c r="M43" s="4"/>
      <c r="N43" s="4"/>
      <c r="O43" s="4"/>
      <c r="P43" s="4"/>
      <c r="Q43" s="4"/>
      <c r="R43" s="4"/>
      <c r="S43" s="4"/>
      <c r="T43" s="4"/>
      <c r="U43" s="4"/>
      <c r="V43" s="336"/>
    </row>
    <row r="44" spans="1:22" x14ac:dyDescent="0.3">
      <c r="A44" s="517" t="s">
        <v>852</v>
      </c>
      <c r="B44" s="520"/>
      <c r="C44" s="520"/>
      <c r="D44" s="520"/>
      <c r="E44" s="520"/>
      <c r="F44" s="521"/>
      <c r="G44" s="4"/>
      <c r="H44" s="578" t="s">
        <v>820</v>
      </c>
      <c r="I44" s="579"/>
      <c r="J44" s="579"/>
      <c r="K44" s="580"/>
      <c r="L44" s="223"/>
      <c r="M44" s="578" t="s">
        <v>820</v>
      </c>
      <c r="N44" s="579"/>
      <c r="O44" s="579"/>
      <c r="P44" s="580"/>
      <c r="Q44" s="223"/>
      <c r="R44" s="578" t="s">
        <v>820</v>
      </c>
      <c r="S44" s="579"/>
      <c r="T44" s="579"/>
      <c r="U44" s="580"/>
      <c r="V44" s="336"/>
    </row>
    <row r="45" spans="1:22" x14ac:dyDescent="0.3">
      <c r="A45" s="514" t="s">
        <v>853</v>
      </c>
      <c r="B45" s="522"/>
      <c r="C45" s="522"/>
      <c r="D45" s="522"/>
      <c r="E45" s="522"/>
      <c r="F45" s="523"/>
      <c r="G45" s="4"/>
      <c r="H45" s="581">
        <v>45777</v>
      </c>
      <c r="I45" s="582"/>
      <c r="J45" s="582"/>
      <c r="K45" s="583"/>
      <c r="L45" s="223"/>
      <c r="M45" s="584">
        <v>45900</v>
      </c>
      <c r="N45" s="585"/>
      <c r="O45" s="585"/>
      <c r="P45" s="586"/>
      <c r="Q45" s="223"/>
      <c r="R45" s="584">
        <v>46022</v>
      </c>
      <c r="S45" s="585"/>
      <c r="T45" s="585"/>
      <c r="U45" s="586"/>
      <c r="V45" s="336"/>
    </row>
    <row r="46" spans="1:22" x14ac:dyDescent="0.3">
      <c r="A46" s="4"/>
      <c r="B46" s="4"/>
      <c r="C46" s="4"/>
      <c r="D46" s="4"/>
      <c r="E46" s="4"/>
      <c r="F46" s="4"/>
      <c r="G46" s="4"/>
      <c r="H46" s="4"/>
      <c r="I46" s="4"/>
      <c r="J46" s="4"/>
      <c r="K46" s="4"/>
      <c r="L46" s="4"/>
      <c r="M46" s="4"/>
      <c r="N46" s="4"/>
      <c r="O46" s="4"/>
      <c r="P46" s="4"/>
      <c r="Q46" s="4"/>
      <c r="R46" s="4"/>
      <c r="S46" s="4"/>
      <c r="T46" s="4"/>
      <c r="U46" s="4"/>
      <c r="V46" s="336"/>
    </row>
    <row r="47" spans="1:22" x14ac:dyDescent="0.3">
      <c r="A47" s="587" t="s">
        <v>822</v>
      </c>
      <c r="B47" s="553" t="s">
        <v>823</v>
      </c>
      <c r="C47" s="554"/>
      <c r="D47" s="552" t="s">
        <v>824</v>
      </c>
      <c r="E47" s="552" t="s">
        <v>825</v>
      </c>
      <c r="F47" s="555" t="s">
        <v>826</v>
      </c>
      <c r="G47" s="223"/>
      <c r="H47" s="555" t="s">
        <v>827</v>
      </c>
      <c r="I47" s="555" t="s">
        <v>828</v>
      </c>
      <c r="J47" s="555" t="s">
        <v>829</v>
      </c>
      <c r="K47" s="588" t="s">
        <v>830</v>
      </c>
      <c r="L47" s="223"/>
      <c r="M47" s="555" t="s">
        <v>827</v>
      </c>
      <c r="N47" s="555" t="s">
        <v>828</v>
      </c>
      <c r="O47" s="555" t="s">
        <v>829</v>
      </c>
      <c r="P47" s="588" t="s">
        <v>830</v>
      </c>
      <c r="Q47" s="223"/>
      <c r="R47" s="555" t="s">
        <v>827</v>
      </c>
      <c r="S47" s="555" t="s">
        <v>828</v>
      </c>
      <c r="T47" s="555" t="s">
        <v>829</v>
      </c>
      <c r="U47" s="588" t="s">
        <v>830</v>
      </c>
    </row>
    <row r="48" spans="1:22" ht="409.6" x14ac:dyDescent="0.3">
      <c r="A48" s="589" t="s">
        <v>854</v>
      </c>
      <c r="B48" s="590">
        <v>4</v>
      </c>
      <c r="C48" s="591" t="s">
        <v>1216</v>
      </c>
      <c r="D48" s="570" t="s">
        <v>1217</v>
      </c>
      <c r="E48" s="374" t="s">
        <v>855</v>
      </c>
      <c r="F48" s="560" t="s">
        <v>856</v>
      </c>
      <c r="G48" s="4"/>
      <c r="H48" s="371">
        <v>1</v>
      </c>
      <c r="I48" s="371">
        <v>1</v>
      </c>
      <c r="J48" s="592">
        <f t="shared" ref="J48:J50" si="3">I48/H48</f>
        <v>1</v>
      </c>
      <c r="K48" s="593" t="s">
        <v>1281</v>
      </c>
      <c r="L48" s="4"/>
      <c r="M48" s="371">
        <v>1</v>
      </c>
      <c r="N48" s="371">
        <v>1</v>
      </c>
      <c r="O48" s="592">
        <f t="shared" ref="O48:O50" si="4">N48/M48</f>
        <v>1</v>
      </c>
      <c r="P48" s="574" t="s">
        <v>1282</v>
      </c>
      <c r="Q48" s="4"/>
      <c r="R48" s="371">
        <v>2</v>
      </c>
      <c r="S48" s="371">
        <v>2</v>
      </c>
      <c r="T48" s="592">
        <f t="shared" ref="T48:T50" si="5">S48/R48</f>
        <v>1</v>
      </c>
      <c r="U48" s="594" t="s">
        <v>1401</v>
      </c>
    </row>
    <row r="49" spans="1:21" ht="358.8" x14ac:dyDescent="0.3">
      <c r="A49" s="512"/>
      <c r="B49" s="590">
        <v>2</v>
      </c>
      <c r="C49" s="591" t="s">
        <v>857</v>
      </c>
      <c r="D49" s="595" t="s">
        <v>1218</v>
      </c>
      <c r="E49" s="374" t="s">
        <v>855</v>
      </c>
      <c r="F49" s="560" t="s">
        <v>1219</v>
      </c>
      <c r="G49" s="4"/>
      <c r="H49" s="371"/>
      <c r="I49" s="371"/>
      <c r="J49" s="592" t="e">
        <f t="shared" si="3"/>
        <v>#DIV/0!</v>
      </c>
      <c r="K49" s="596"/>
      <c r="L49" s="4"/>
      <c r="M49" s="371">
        <v>1</v>
      </c>
      <c r="N49" s="371">
        <v>1</v>
      </c>
      <c r="O49" s="592">
        <f t="shared" si="4"/>
        <v>1</v>
      </c>
      <c r="P49" s="594" t="s">
        <v>1283</v>
      </c>
      <c r="Q49" s="4"/>
      <c r="R49" s="371">
        <v>1</v>
      </c>
      <c r="S49" s="371">
        <v>1</v>
      </c>
      <c r="T49" s="592">
        <f t="shared" si="5"/>
        <v>1</v>
      </c>
      <c r="U49" s="574" t="s">
        <v>1402</v>
      </c>
    </row>
    <row r="50" spans="1:21" ht="171.6" x14ac:dyDescent="0.3">
      <c r="A50" s="513"/>
      <c r="B50" s="590">
        <v>1</v>
      </c>
      <c r="C50" s="597" t="s">
        <v>858</v>
      </c>
      <c r="D50" s="374" t="s">
        <v>1284</v>
      </c>
      <c r="E50" s="374" t="s">
        <v>859</v>
      </c>
      <c r="F50" s="560" t="s">
        <v>860</v>
      </c>
      <c r="G50" s="4"/>
      <c r="H50" s="371">
        <v>1</v>
      </c>
      <c r="I50" s="371">
        <v>1</v>
      </c>
      <c r="J50" s="592">
        <f t="shared" si="3"/>
        <v>1</v>
      </c>
      <c r="K50" s="593" t="s">
        <v>1285</v>
      </c>
      <c r="L50" s="4"/>
      <c r="M50" s="371"/>
      <c r="N50" s="371"/>
      <c r="O50" s="592" t="e">
        <f t="shared" si="4"/>
        <v>#DIV/0!</v>
      </c>
      <c r="P50" s="598"/>
      <c r="Q50" s="4"/>
      <c r="R50" s="371"/>
      <c r="S50" s="371"/>
      <c r="T50" s="592" t="e">
        <f t="shared" si="5"/>
        <v>#DIV/0!</v>
      </c>
      <c r="U50" s="598"/>
    </row>
    <row r="51" spans="1:21" x14ac:dyDescent="0.3">
      <c r="B51" s="549">
        <v>7</v>
      </c>
      <c r="H51">
        <v>2</v>
      </c>
      <c r="M51">
        <v>2</v>
      </c>
      <c r="R51">
        <v>3</v>
      </c>
    </row>
    <row r="53" spans="1:21" x14ac:dyDescent="0.3">
      <c r="A53" s="4"/>
      <c r="B53" s="4"/>
      <c r="C53" s="4"/>
      <c r="D53" s="4"/>
      <c r="E53" s="4"/>
      <c r="F53" s="4"/>
      <c r="G53" s="4"/>
      <c r="H53" s="4"/>
      <c r="I53" s="4"/>
      <c r="J53" s="4"/>
      <c r="K53" s="4"/>
      <c r="L53" s="4"/>
      <c r="M53" s="4"/>
      <c r="N53" s="4"/>
      <c r="O53" s="4"/>
      <c r="P53" s="4"/>
      <c r="Q53" s="4"/>
      <c r="R53" s="4"/>
      <c r="S53" s="4"/>
      <c r="T53" s="4"/>
      <c r="U53" s="4"/>
    </row>
    <row r="54" spans="1:21" x14ac:dyDescent="0.3">
      <c r="A54" s="517" t="s">
        <v>852</v>
      </c>
      <c r="B54" s="518"/>
      <c r="C54" s="518"/>
      <c r="D54" s="518"/>
      <c r="E54" s="518"/>
      <c r="F54" s="519"/>
      <c r="G54" s="223"/>
      <c r="H54" s="599" t="s">
        <v>861</v>
      </c>
      <c r="I54" s="599"/>
      <c r="J54" s="599"/>
      <c r="K54" s="599"/>
      <c r="L54" s="223"/>
      <c r="M54" s="599" t="s">
        <v>862</v>
      </c>
      <c r="N54" s="599"/>
      <c r="O54" s="599"/>
      <c r="P54" s="599"/>
      <c r="Q54" s="223"/>
      <c r="R54" s="599" t="s">
        <v>863</v>
      </c>
      <c r="S54" s="599"/>
      <c r="T54" s="599"/>
      <c r="U54" s="599"/>
    </row>
    <row r="55" spans="1:21" x14ac:dyDescent="0.3">
      <c r="A55" s="514" t="s">
        <v>864</v>
      </c>
      <c r="B55" s="515"/>
      <c r="C55" s="515"/>
      <c r="D55" s="515"/>
      <c r="E55" s="515"/>
      <c r="F55" s="516"/>
      <c r="G55" s="223"/>
      <c r="H55" s="584">
        <v>45777</v>
      </c>
      <c r="I55" s="584"/>
      <c r="J55" s="584"/>
      <c r="K55" s="584"/>
      <c r="L55" s="223"/>
      <c r="M55" s="584">
        <v>45900</v>
      </c>
      <c r="N55" s="584"/>
      <c r="O55" s="584"/>
      <c r="P55" s="584"/>
      <c r="Q55" s="223"/>
      <c r="R55" s="584">
        <v>46022</v>
      </c>
      <c r="S55" s="584"/>
      <c r="T55" s="584"/>
      <c r="U55" s="584"/>
    </row>
    <row r="56" spans="1:21" x14ac:dyDescent="0.3">
      <c r="A56" s="223"/>
      <c r="B56" s="223"/>
      <c r="C56" s="223"/>
      <c r="D56" s="223"/>
      <c r="E56" s="223"/>
      <c r="F56" s="223"/>
      <c r="G56" s="223"/>
      <c r="H56" s="223"/>
      <c r="I56" s="223"/>
      <c r="J56" s="223"/>
      <c r="K56" s="223"/>
      <c r="L56" s="223"/>
      <c r="M56" s="223"/>
      <c r="N56" s="223"/>
      <c r="O56" s="223"/>
      <c r="P56" s="223"/>
      <c r="Q56" s="223"/>
      <c r="R56" s="223"/>
      <c r="S56" s="223"/>
      <c r="T56" s="223"/>
      <c r="U56" s="223"/>
    </row>
    <row r="57" spans="1:21" x14ac:dyDescent="0.3">
      <c r="A57" s="552" t="s">
        <v>822</v>
      </c>
      <c r="B57" s="553" t="s">
        <v>823</v>
      </c>
      <c r="C57" s="554"/>
      <c r="D57" s="552" t="s">
        <v>824</v>
      </c>
      <c r="E57" s="552" t="s">
        <v>825</v>
      </c>
      <c r="F57" s="555" t="s">
        <v>826</v>
      </c>
      <c r="G57" s="223"/>
      <c r="H57" s="555" t="s">
        <v>827</v>
      </c>
      <c r="I57" s="555" t="s">
        <v>828</v>
      </c>
      <c r="J57" s="555" t="s">
        <v>829</v>
      </c>
      <c r="K57" s="588" t="s">
        <v>830</v>
      </c>
      <c r="L57" s="223"/>
      <c r="M57" s="555" t="s">
        <v>827</v>
      </c>
      <c r="N57" s="555" t="s">
        <v>828</v>
      </c>
      <c r="O57" s="555" t="s">
        <v>829</v>
      </c>
      <c r="P57" s="588" t="s">
        <v>830</v>
      </c>
      <c r="Q57" s="223"/>
      <c r="R57" s="555" t="s">
        <v>827</v>
      </c>
      <c r="S57" s="555" t="s">
        <v>828</v>
      </c>
      <c r="T57" s="555" t="s">
        <v>829</v>
      </c>
      <c r="U57" s="588" t="s">
        <v>830</v>
      </c>
    </row>
    <row r="58" spans="1:21" ht="105.6" x14ac:dyDescent="0.3">
      <c r="A58" s="528" t="s">
        <v>1220</v>
      </c>
      <c r="B58" s="371">
        <v>1</v>
      </c>
      <c r="C58" s="224" t="s">
        <v>865</v>
      </c>
      <c r="D58" s="225" t="s">
        <v>1221</v>
      </c>
      <c r="E58" s="374" t="s">
        <v>833</v>
      </c>
      <c r="F58" s="600" t="s">
        <v>1215</v>
      </c>
      <c r="G58" s="4"/>
      <c r="H58" s="371"/>
      <c r="I58" s="371"/>
      <c r="J58" s="592" t="e">
        <f t="shared" ref="J58:J63" si="6">I58/H58</f>
        <v>#DIV/0!</v>
      </c>
      <c r="K58" s="76"/>
      <c r="L58" s="4"/>
      <c r="M58" s="76"/>
      <c r="N58" s="371"/>
      <c r="O58" s="592" t="e">
        <f>N58/M58</f>
        <v>#DIV/0!</v>
      </c>
      <c r="P58" s="596"/>
      <c r="Q58" s="4"/>
      <c r="R58" s="76">
        <v>1</v>
      </c>
      <c r="S58" s="371">
        <v>1</v>
      </c>
      <c r="T58" s="592">
        <f>S58/R58</f>
        <v>1</v>
      </c>
      <c r="U58" s="574" t="s">
        <v>1403</v>
      </c>
    </row>
    <row r="59" spans="1:21" ht="198" x14ac:dyDescent="0.3">
      <c r="A59" s="528"/>
      <c r="B59" s="371">
        <v>1</v>
      </c>
      <c r="C59" s="224" t="s">
        <v>866</v>
      </c>
      <c r="D59" s="226" t="s">
        <v>1222</v>
      </c>
      <c r="E59" s="374" t="s">
        <v>867</v>
      </c>
      <c r="F59" s="600" t="s">
        <v>1215</v>
      </c>
      <c r="G59" s="4"/>
      <c r="H59" s="371"/>
      <c r="I59" s="371"/>
      <c r="J59" s="592" t="e">
        <f t="shared" si="6"/>
        <v>#DIV/0!</v>
      </c>
      <c r="K59" s="76"/>
      <c r="L59" s="4"/>
      <c r="M59" s="76"/>
      <c r="N59" s="371"/>
      <c r="O59" s="592" t="e">
        <f>N59/M59</f>
        <v>#DIV/0!</v>
      </c>
      <c r="P59" s="596"/>
      <c r="Q59" s="4"/>
      <c r="R59" s="76">
        <v>1</v>
      </c>
      <c r="S59" s="371">
        <v>1</v>
      </c>
      <c r="T59" s="592">
        <f>S59/R59</f>
        <v>1</v>
      </c>
      <c r="U59" s="574" t="s">
        <v>1403</v>
      </c>
    </row>
    <row r="60" spans="1:21" ht="331.8" x14ac:dyDescent="0.3">
      <c r="A60" s="532"/>
      <c r="B60" s="371">
        <v>1</v>
      </c>
      <c r="C60" s="558" t="s">
        <v>868</v>
      </c>
      <c r="D60" s="601" t="s">
        <v>1223</v>
      </c>
      <c r="E60" s="374" t="s">
        <v>869</v>
      </c>
      <c r="F60" s="600" t="s">
        <v>1224</v>
      </c>
      <c r="G60" s="4"/>
      <c r="H60" s="371"/>
      <c r="I60" s="371"/>
      <c r="J60" s="592" t="e">
        <f t="shared" si="6"/>
        <v>#DIV/0!</v>
      </c>
      <c r="K60" s="76"/>
      <c r="L60" s="4"/>
      <c r="M60" s="371">
        <v>1</v>
      </c>
      <c r="N60" s="371">
        <v>1</v>
      </c>
      <c r="O60" s="592">
        <f t="shared" ref="O60:O63" si="7">N60/M60</f>
        <v>1</v>
      </c>
      <c r="P60" s="596" t="s">
        <v>1286</v>
      </c>
      <c r="Q60" s="4"/>
      <c r="R60" s="371"/>
      <c r="S60" s="371"/>
      <c r="T60" s="592" t="e">
        <f t="shared" ref="T60:T63" si="8">S60/R60</f>
        <v>#DIV/0!</v>
      </c>
      <c r="U60" s="598"/>
    </row>
    <row r="61" spans="1:21" ht="409.6" x14ac:dyDescent="0.3">
      <c r="A61" s="602" t="s">
        <v>870</v>
      </c>
      <c r="B61" s="371">
        <v>1</v>
      </c>
      <c r="C61" s="603" t="s">
        <v>871</v>
      </c>
      <c r="D61" s="76" t="s">
        <v>1225</v>
      </c>
      <c r="E61" s="374" t="s">
        <v>833</v>
      </c>
      <c r="F61" s="600" t="s">
        <v>1215</v>
      </c>
      <c r="G61" s="4"/>
      <c r="H61" s="371"/>
      <c r="I61" s="371"/>
      <c r="J61" s="592" t="e">
        <f t="shared" si="6"/>
        <v>#DIV/0!</v>
      </c>
      <c r="K61" s="598"/>
      <c r="L61" s="4"/>
      <c r="M61" s="371"/>
      <c r="N61" s="371"/>
      <c r="O61" s="592" t="e">
        <f t="shared" si="7"/>
        <v>#DIV/0!</v>
      </c>
      <c r="P61" s="596"/>
      <c r="Q61" s="4"/>
      <c r="R61" s="371">
        <v>1</v>
      </c>
      <c r="S61" s="371">
        <v>1</v>
      </c>
      <c r="T61" s="592">
        <f t="shared" si="8"/>
        <v>1</v>
      </c>
      <c r="U61" s="574" t="s">
        <v>1403</v>
      </c>
    </row>
    <row r="62" spans="1:21" ht="277.2" x14ac:dyDescent="0.3">
      <c r="A62" s="528"/>
      <c r="B62" s="371">
        <v>1</v>
      </c>
      <c r="C62" s="225" t="s">
        <v>1226</v>
      </c>
      <c r="D62" s="225" t="s">
        <v>872</v>
      </c>
      <c r="E62" s="374" t="s">
        <v>873</v>
      </c>
      <c r="F62" s="600" t="s">
        <v>1215</v>
      </c>
      <c r="G62" s="4"/>
      <c r="H62" s="371"/>
      <c r="I62" s="371"/>
      <c r="J62" s="592" t="e">
        <f t="shared" si="6"/>
        <v>#DIV/0!</v>
      </c>
      <c r="K62" s="598"/>
      <c r="L62" s="4"/>
      <c r="M62" s="371"/>
      <c r="N62" s="371"/>
      <c r="O62" s="592" t="e">
        <f t="shared" si="7"/>
        <v>#DIV/0!</v>
      </c>
      <c r="P62" s="596"/>
      <c r="Q62" s="4"/>
      <c r="R62" s="371">
        <v>1</v>
      </c>
      <c r="S62" s="371">
        <v>1</v>
      </c>
      <c r="T62" s="592">
        <f t="shared" si="8"/>
        <v>1</v>
      </c>
      <c r="U62" s="574" t="s">
        <v>1403</v>
      </c>
    </row>
    <row r="63" spans="1:21" ht="250.8" x14ac:dyDescent="0.3">
      <c r="A63" s="604" t="s">
        <v>874</v>
      </c>
      <c r="B63" s="605">
        <v>1</v>
      </c>
      <c r="C63" s="227" t="s">
        <v>1227</v>
      </c>
      <c r="D63" s="228" t="s">
        <v>1287</v>
      </c>
      <c r="E63" s="374" t="s">
        <v>867</v>
      </c>
      <c r="F63" s="600" t="s">
        <v>1215</v>
      </c>
      <c r="G63" s="4"/>
      <c r="H63" s="371">
        <v>1</v>
      </c>
      <c r="I63" s="371">
        <v>1</v>
      </c>
      <c r="J63" s="592">
        <f t="shared" si="6"/>
        <v>1</v>
      </c>
      <c r="K63" s="594" t="s">
        <v>1228</v>
      </c>
      <c r="L63" s="4"/>
      <c r="M63" s="371"/>
      <c r="N63" s="371"/>
      <c r="O63" s="592" t="e">
        <f t="shared" si="7"/>
        <v>#DIV/0!</v>
      </c>
      <c r="P63" s="596"/>
      <c r="Q63" s="4"/>
      <c r="R63" s="371"/>
      <c r="S63" s="371"/>
      <c r="T63" s="592" t="e">
        <f t="shared" si="8"/>
        <v>#DIV/0!</v>
      </c>
      <c r="U63" s="598"/>
    </row>
    <row r="64" spans="1:21" x14ac:dyDescent="0.3">
      <c r="B64" s="607">
        <v>6</v>
      </c>
      <c r="H64">
        <v>1</v>
      </c>
      <c r="M64">
        <v>1</v>
      </c>
      <c r="R64" s="548">
        <v>4</v>
      </c>
    </row>
    <row r="66" spans="1:21" x14ac:dyDescent="0.3">
      <c r="A66" s="4"/>
      <c r="B66" s="4"/>
      <c r="C66" s="4"/>
      <c r="D66" s="4"/>
      <c r="E66" s="4"/>
      <c r="F66" s="4"/>
      <c r="G66" s="4"/>
      <c r="H66" s="4"/>
      <c r="I66" s="4"/>
      <c r="J66" s="4"/>
      <c r="K66" s="4"/>
      <c r="L66" s="4"/>
      <c r="M66" s="4"/>
      <c r="N66" s="4"/>
      <c r="O66" s="4"/>
      <c r="P66" s="4"/>
      <c r="Q66" s="4"/>
      <c r="R66" s="4"/>
      <c r="S66" s="4"/>
      <c r="T66" s="4"/>
      <c r="U66" s="4"/>
    </row>
    <row r="67" spans="1:21" x14ac:dyDescent="0.3">
      <c r="A67" s="509" t="s">
        <v>852</v>
      </c>
      <c r="B67" s="510"/>
      <c r="C67" s="510"/>
      <c r="D67" s="510"/>
      <c r="E67" s="510"/>
      <c r="F67" s="511"/>
      <c r="G67" s="223"/>
      <c r="H67" s="599" t="s">
        <v>875</v>
      </c>
      <c r="I67" s="599"/>
      <c r="J67" s="599"/>
      <c r="K67" s="599"/>
      <c r="L67" s="223"/>
      <c r="M67" s="599" t="s">
        <v>876</v>
      </c>
      <c r="N67" s="599"/>
      <c r="O67" s="599"/>
      <c r="P67" s="599"/>
      <c r="Q67" s="223"/>
      <c r="R67" s="599" t="s">
        <v>877</v>
      </c>
      <c r="S67" s="599"/>
      <c r="T67" s="599"/>
      <c r="U67" s="599"/>
    </row>
    <row r="68" spans="1:21" x14ac:dyDescent="0.3">
      <c r="A68" s="514" t="s">
        <v>878</v>
      </c>
      <c r="B68" s="515"/>
      <c r="C68" s="515"/>
      <c r="D68" s="515"/>
      <c r="E68" s="515"/>
      <c r="F68" s="516"/>
      <c r="G68" s="223"/>
      <c r="H68" s="584">
        <v>45777</v>
      </c>
      <c r="I68" s="584"/>
      <c r="J68" s="584"/>
      <c r="K68" s="584"/>
      <c r="L68" s="223"/>
      <c r="M68" s="584">
        <v>45900</v>
      </c>
      <c r="N68" s="584"/>
      <c r="O68" s="584"/>
      <c r="P68" s="584"/>
      <c r="Q68" s="223"/>
      <c r="R68" s="584">
        <v>46022</v>
      </c>
      <c r="S68" s="584"/>
      <c r="T68" s="584"/>
      <c r="U68" s="584"/>
    </row>
    <row r="69" spans="1:21" x14ac:dyDescent="0.3">
      <c r="A69" s="223"/>
      <c r="B69" s="223"/>
      <c r="C69" s="223"/>
      <c r="D69" s="223"/>
      <c r="E69" s="223"/>
      <c r="F69" s="223"/>
      <c r="G69" s="223"/>
      <c r="H69" s="223"/>
      <c r="I69" s="223"/>
      <c r="J69" s="223"/>
      <c r="K69" s="223"/>
      <c r="L69" s="223"/>
      <c r="M69" s="223"/>
      <c r="N69" s="223"/>
      <c r="O69" s="223"/>
      <c r="P69" s="223"/>
      <c r="Q69" s="223"/>
      <c r="R69" s="223"/>
      <c r="S69" s="223"/>
      <c r="T69" s="223"/>
      <c r="U69" s="223"/>
    </row>
    <row r="70" spans="1:21" ht="15" thickBot="1" x14ac:dyDescent="0.35">
      <c r="A70" s="587" t="s">
        <v>822</v>
      </c>
      <c r="B70" s="530" t="s">
        <v>823</v>
      </c>
      <c r="C70" s="554"/>
      <c r="D70" s="552" t="s">
        <v>824</v>
      </c>
      <c r="E70" s="552" t="s">
        <v>825</v>
      </c>
      <c r="F70" s="555" t="s">
        <v>826</v>
      </c>
      <c r="G70" s="223"/>
      <c r="H70" s="555" t="s">
        <v>827</v>
      </c>
      <c r="I70" s="555" t="s">
        <v>828</v>
      </c>
      <c r="J70" s="555" t="s">
        <v>829</v>
      </c>
      <c r="K70" s="588" t="s">
        <v>830</v>
      </c>
      <c r="L70" s="223"/>
      <c r="M70" s="555" t="s">
        <v>827</v>
      </c>
      <c r="N70" s="555" t="s">
        <v>828</v>
      </c>
      <c r="O70" s="555" t="s">
        <v>829</v>
      </c>
      <c r="P70" s="552" t="s">
        <v>830</v>
      </c>
      <c r="Q70" s="223"/>
      <c r="R70" s="555" t="s">
        <v>827</v>
      </c>
      <c r="S70" s="555" t="s">
        <v>828</v>
      </c>
      <c r="T70" s="555" t="s">
        <v>829</v>
      </c>
      <c r="U70" s="552" t="s">
        <v>830</v>
      </c>
    </row>
    <row r="71" spans="1:21" ht="211.8" thickBot="1" x14ac:dyDescent="0.35">
      <c r="A71" s="608" t="s">
        <v>879</v>
      </c>
      <c r="B71" s="609">
        <v>1</v>
      </c>
      <c r="C71" s="229" t="s">
        <v>880</v>
      </c>
      <c r="D71" s="328" t="s">
        <v>1229</v>
      </c>
      <c r="E71" s="230" t="s">
        <v>881</v>
      </c>
      <c r="F71" s="600" t="s">
        <v>1224</v>
      </c>
      <c r="G71" s="4"/>
      <c r="H71" s="371"/>
      <c r="I71" s="371"/>
      <c r="J71" s="592" t="e">
        <f t="shared" ref="J71:J72" si="9">I71/H71</f>
        <v>#DIV/0!</v>
      </c>
      <c r="K71" s="76" t="s">
        <v>1230</v>
      </c>
      <c r="L71" s="4"/>
      <c r="M71" s="76">
        <v>1</v>
      </c>
      <c r="N71" s="371">
        <v>1</v>
      </c>
      <c r="O71" s="592">
        <f>N71/M71</f>
        <v>1</v>
      </c>
      <c r="P71" s="574" t="s">
        <v>1288</v>
      </c>
      <c r="Q71" s="4"/>
      <c r="R71" s="76"/>
      <c r="S71" s="371"/>
      <c r="T71" s="592" t="e">
        <f>S71/R71</f>
        <v>#DIV/0!</v>
      </c>
      <c r="U71" s="598"/>
    </row>
    <row r="72" spans="1:21" ht="119.4" thickBot="1" x14ac:dyDescent="0.35">
      <c r="A72" s="608" t="s">
        <v>882</v>
      </c>
      <c r="B72" s="609">
        <v>1</v>
      </c>
      <c r="C72" s="231" t="s">
        <v>883</v>
      </c>
      <c r="D72" s="329" t="s">
        <v>1231</v>
      </c>
      <c r="E72" s="230" t="s">
        <v>881</v>
      </c>
      <c r="F72" s="600" t="s">
        <v>1224</v>
      </c>
      <c r="G72" s="4"/>
      <c r="H72" s="565"/>
      <c r="I72" s="565"/>
      <c r="J72" s="592" t="e">
        <f t="shared" si="9"/>
        <v>#DIV/0!</v>
      </c>
      <c r="K72" s="76" t="s">
        <v>1230</v>
      </c>
      <c r="L72" s="4"/>
      <c r="M72" s="565">
        <v>1</v>
      </c>
      <c r="N72" s="565">
        <v>1</v>
      </c>
      <c r="O72" s="592">
        <f t="shared" ref="O72" si="10">N72/M72</f>
        <v>1</v>
      </c>
      <c r="P72" s="574" t="s">
        <v>1288</v>
      </c>
      <c r="Q72" s="4"/>
      <c r="R72" s="565"/>
      <c r="S72" s="565"/>
      <c r="T72" s="592" t="e">
        <f t="shared" ref="T72" si="11">S72/R72</f>
        <v>#DIV/0!</v>
      </c>
      <c r="U72" s="598"/>
    </row>
    <row r="73" spans="1:21" x14ac:dyDescent="0.3">
      <c r="B73">
        <v>2</v>
      </c>
      <c r="M73">
        <v>2</v>
      </c>
    </row>
    <row r="75" spans="1:21" x14ac:dyDescent="0.3">
      <c r="A75" s="4"/>
      <c r="B75" s="4"/>
      <c r="C75" s="4"/>
      <c r="D75" s="4"/>
      <c r="E75" s="4"/>
      <c r="F75" s="4"/>
      <c r="G75" s="4"/>
      <c r="H75" s="4"/>
      <c r="I75" s="4"/>
      <c r="J75" s="4"/>
      <c r="K75" s="4"/>
      <c r="L75" s="4"/>
      <c r="M75" s="4"/>
      <c r="N75" s="4"/>
      <c r="O75" s="4"/>
      <c r="P75" s="4"/>
      <c r="Q75" s="4"/>
      <c r="R75" s="4"/>
      <c r="S75" s="4"/>
      <c r="T75" s="4"/>
      <c r="U75" s="4"/>
    </row>
    <row r="76" spans="1:21" x14ac:dyDescent="0.3">
      <c r="A76" s="517" t="s">
        <v>852</v>
      </c>
      <c r="B76" s="518"/>
      <c r="C76" s="518"/>
      <c r="D76" s="518"/>
      <c r="E76" s="518"/>
      <c r="F76" s="519"/>
      <c r="G76" s="232"/>
      <c r="H76" s="599" t="s">
        <v>861</v>
      </c>
      <c r="I76" s="599"/>
      <c r="J76" s="599"/>
      <c r="K76" s="599"/>
      <c r="L76" s="232"/>
      <c r="M76" s="599" t="s">
        <v>862</v>
      </c>
      <c r="N76" s="599"/>
      <c r="O76" s="599"/>
      <c r="P76" s="599"/>
      <c r="Q76" s="232"/>
      <c r="R76" s="599" t="s">
        <v>863</v>
      </c>
      <c r="S76" s="599"/>
      <c r="T76" s="599"/>
      <c r="U76" s="599"/>
    </row>
    <row r="77" spans="1:21" x14ac:dyDescent="0.3">
      <c r="A77" s="506" t="s">
        <v>884</v>
      </c>
      <c r="B77" s="507"/>
      <c r="C77" s="507"/>
      <c r="D77" s="507"/>
      <c r="E77" s="507"/>
      <c r="F77" s="508"/>
      <c r="G77" s="223"/>
      <c r="H77" s="584">
        <v>45777</v>
      </c>
      <c r="I77" s="584"/>
      <c r="J77" s="584"/>
      <c r="K77" s="584"/>
      <c r="L77" s="223"/>
      <c r="M77" s="584">
        <v>45900</v>
      </c>
      <c r="N77" s="584"/>
      <c r="O77" s="584"/>
      <c r="P77" s="584"/>
      <c r="Q77" s="223"/>
      <c r="R77" s="584">
        <v>46022</v>
      </c>
      <c r="S77" s="584"/>
      <c r="T77" s="584"/>
      <c r="U77" s="584"/>
    </row>
    <row r="78" spans="1:21" x14ac:dyDescent="0.3">
      <c r="A78" s="233"/>
      <c r="B78" s="223"/>
      <c r="C78" s="223"/>
      <c r="D78" s="223"/>
      <c r="E78" s="223"/>
      <c r="F78" s="223"/>
      <c r="G78" s="223"/>
      <c r="H78" s="223"/>
      <c r="I78" s="223"/>
      <c r="J78" s="223"/>
      <c r="K78" s="223"/>
      <c r="L78" s="223"/>
      <c r="M78" s="223"/>
      <c r="N78" s="223"/>
      <c r="O78" s="223"/>
      <c r="P78" s="223"/>
      <c r="Q78" s="223"/>
      <c r="R78" s="223"/>
      <c r="S78" s="223"/>
      <c r="T78" s="223"/>
      <c r="U78" s="223"/>
    </row>
    <row r="79" spans="1:21" x14ac:dyDescent="0.3">
      <c r="A79" s="552" t="s">
        <v>822</v>
      </c>
      <c r="B79" s="553" t="s">
        <v>823</v>
      </c>
      <c r="C79" s="554"/>
      <c r="D79" s="552" t="s">
        <v>824</v>
      </c>
      <c r="E79" s="552" t="s">
        <v>825</v>
      </c>
      <c r="F79" s="555" t="s">
        <v>826</v>
      </c>
      <c r="G79" s="223"/>
      <c r="H79" s="555" t="s">
        <v>827</v>
      </c>
      <c r="I79" s="555" t="s">
        <v>828</v>
      </c>
      <c r="J79" s="555" t="s">
        <v>829</v>
      </c>
      <c r="K79" s="588" t="s">
        <v>830</v>
      </c>
      <c r="L79" s="223"/>
      <c r="M79" s="555" t="s">
        <v>827</v>
      </c>
      <c r="N79" s="555" t="s">
        <v>828</v>
      </c>
      <c r="O79" s="555" t="s">
        <v>829</v>
      </c>
      <c r="P79" s="552" t="s">
        <v>830</v>
      </c>
      <c r="Q79" s="223"/>
      <c r="R79" s="555" t="s">
        <v>827</v>
      </c>
      <c r="S79" s="555" t="s">
        <v>828</v>
      </c>
      <c r="T79" s="555" t="s">
        <v>829</v>
      </c>
      <c r="U79" s="552" t="s">
        <v>830</v>
      </c>
    </row>
    <row r="80" spans="1:21" ht="343.2" x14ac:dyDescent="0.3">
      <c r="A80" s="602" t="s">
        <v>885</v>
      </c>
      <c r="B80" s="371">
        <v>2</v>
      </c>
      <c r="C80" s="234" t="s">
        <v>886</v>
      </c>
      <c r="D80" s="235" t="s">
        <v>1232</v>
      </c>
      <c r="E80" s="374" t="s">
        <v>887</v>
      </c>
      <c r="F80" s="374" t="s">
        <v>888</v>
      </c>
      <c r="G80" s="4"/>
      <c r="H80" s="371"/>
      <c r="I80" s="371"/>
      <c r="J80" s="592" t="e">
        <f>I80/H80</f>
        <v>#DIV/0!</v>
      </c>
      <c r="K80" s="610"/>
      <c r="L80" s="4"/>
      <c r="M80" s="371">
        <v>1</v>
      </c>
      <c r="N80" s="371">
        <v>1</v>
      </c>
      <c r="O80" s="592">
        <f>N80/M80</f>
        <v>1</v>
      </c>
      <c r="P80" s="574" t="s">
        <v>1233</v>
      </c>
      <c r="Q80" s="4"/>
      <c r="R80" s="371">
        <v>1</v>
      </c>
      <c r="S80" s="371">
        <v>1</v>
      </c>
      <c r="T80" s="592">
        <f>S80/R80</f>
        <v>1</v>
      </c>
      <c r="U80" s="574" t="s">
        <v>1233</v>
      </c>
    </row>
    <row r="81" spans="1:22" ht="409.6" x14ac:dyDescent="0.3">
      <c r="A81" s="532"/>
      <c r="B81" s="371">
        <v>2</v>
      </c>
      <c r="C81" s="611" t="s">
        <v>889</v>
      </c>
      <c r="D81" s="374" t="s">
        <v>1234</v>
      </c>
      <c r="E81" s="374" t="s">
        <v>859</v>
      </c>
      <c r="F81" s="374" t="s">
        <v>888</v>
      </c>
      <c r="G81" s="4"/>
      <c r="H81" s="371"/>
      <c r="I81" s="371"/>
      <c r="J81" s="592" t="e">
        <f>I81/H81</f>
        <v>#DIV/0!</v>
      </c>
      <c r="K81" s="612"/>
      <c r="L81" s="4"/>
      <c r="M81" s="371">
        <v>1</v>
      </c>
      <c r="N81" s="371">
        <v>1</v>
      </c>
      <c r="O81" s="592">
        <f>N81/M81</f>
        <v>1</v>
      </c>
      <c r="P81" s="593" t="s">
        <v>1235</v>
      </c>
      <c r="Q81" s="4"/>
      <c r="R81" s="371">
        <v>1</v>
      </c>
      <c r="S81" s="371">
        <v>1</v>
      </c>
      <c r="T81" s="592">
        <f>S81/R81</f>
        <v>1</v>
      </c>
      <c r="U81" s="574" t="s">
        <v>1235</v>
      </c>
    </row>
    <row r="82" spans="1:22" ht="211.2" x14ac:dyDescent="0.3">
      <c r="A82" s="602" t="s">
        <v>890</v>
      </c>
      <c r="B82" s="371">
        <v>1</v>
      </c>
      <c r="C82" s="236" t="s">
        <v>891</v>
      </c>
      <c r="D82" s="76" t="s">
        <v>1236</v>
      </c>
      <c r="E82" s="374" t="s">
        <v>892</v>
      </c>
      <c r="F82" s="560" t="s">
        <v>1237</v>
      </c>
      <c r="G82" s="4"/>
      <c r="H82" s="371"/>
      <c r="I82" s="371"/>
      <c r="J82" s="592" t="e">
        <f t="shared" ref="J82:J88" si="12">I82/H82</f>
        <v>#DIV/0!</v>
      </c>
      <c r="K82" s="598"/>
      <c r="L82" s="4"/>
      <c r="M82" s="371"/>
      <c r="N82" s="371"/>
      <c r="O82" s="592" t="e">
        <f t="shared" ref="O82:O88" si="13">N82/M82</f>
        <v>#DIV/0!</v>
      </c>
      <c r="P82" s="598"/>
      <c r="Q82" s="4"/>
      <c r="R82" s="371">
        <v>1</v>
      </c>
      <c r="S82" s="371">
        <v>1</v>
      </c>
      <c r="T82" s="592">
        <f t="shared" ref="T82:T88" si="14">S82/R82</f>
        <v>1</v>
      </c>
      <c r="U82" s="563" t="s">
        <v>1404</v>
      </c>
    </row>
    <row r="83" spans="1:22" ht="184.8" x14ac:dyDescent="0.3">
      <c r="A83" s="532"/>
      <c r="B83" s="371">
        <v>1</v>
      </c>
      <c r="C83" s="558" t="s">
        <v>893</v>
      </c>
      <c r="D83" s="76" t="s">
        <v>1238</v>
      </c>
      <c r="E83" s="374" t="s">
        <v>894</v>
      </c>
      <c r="F83" s="560" t="s">
        <v>1237</v>
      </c>
      <c r="G83" s="4"/>
      <c r="H83" s="371">
        <v>1</v>
      </c>
      <c r="I83" s="371">
        <v>1</v>
      </c>
      <c r="J83" s="613"/>
      <c r="K83" s="563" t="s">
        <v>1235</v>
      </c>
      <c r="L83" s="4"/>
      <c r="M83" s="371"/>
      <c r="N83" s="371"/>
      <c r="O83" s="592" t="e">
        <f t="shared" si="13"/>
        <v>#DIV/0!</v>
      </c>
      <c r="P83" s="563"/>
      <c r="Q83" s="4"/>
      <c r="R83" s="371"/>
      <c r="S83" s="371"/>
      <c r="T83" s="592" t="e">
        <f t="shared" si="14"/>
        <v>#DIV/0!</v>
      </c>
      <c r="U83" s="598"/>
    </row>
    <row r="84" spans="1:22" ht="158.4" x14ac:dyDescent="0.3">
      <c r="A84" s="614" t="s">
        <v>895</v>
      </c>
      <c r="B84" s="565">
        <v>1</v>
      </c>
      <c r="C84" s="615" t="s">
        <v>896</v>
      </c>
      <c r="D84" s="568" t="s">
        <v>1239</v>
      </c>
      <c r="E84" s="568" t="s">
        <v>859</v>
      </c>
      <c r="F84" s="576" t="s">
        <v>897</v>
      </c>
      <c r="G84" s="237"/>
      <c r="H84" s="565">
        <v>1</v>
      </c>
      <c r="I84" s="565">
        <v>1</v>
      </c>
      <c r="J84" s="616">
        <f t="shared" si="12"/>
        <v>1</v>
      </c>
      <c r="K84" s="617" t="s">
        <v>1233</v>
      </c>
      <c r="L84" s="237"/>
      <c r="M84" s="565"/>
      <c r="N84" s="565"/>
      <c r="O84" s="616" t="e">
        <f t="shared" si="13"/>
        <v>#DIV/0!</v>
      </c>
      <c r="P84" s="618"/>
      <c r="Q84" s="4"/>
      <c r="R84" s="565"/>
      <c r="S84" s="565"/>
      <c r="T84" s="616" t="e">
        <f t="shared" si="14"/>
        <v>#DIV/0!</v>
      </c>
      <c r="U84" s="619"/>
    </row>
    <row r="85" spans="1:22" ht="259.2" x14ac:dyDescent="0.3">
      <c r="A85" s="602" t="s">
        <v>898</v>
      </c>
      <c r="B85" s="565">
        <v>3</v>
      </c>
      <c r="C85" s="558" t="s">
        <v>1169</v>
      </c>
      <c r="D85" s="374" t="s">
        <v>1240</v>
      </c>
      <c r="E85" s="374" t="s">
        <v>899</v>
      </c>
      <c r="F85" s="568" t="s">
        <v>1170</v>
      </c>
      <c r="G85" s="238"/>
      <c r="H85" s="371">
        <v>1</v>
      </c>
      <c r="I85" s="371">
        <v>1</v>
      </c>
      <c r="J85" s="592">
        <f t="shared" si="12"/>
        <v>1</v>
      </c>
      <c r="K85" s="563" t="s">
        <v>1241</v>
      </c>
      <c r="L85" s="238"/>
      <c r="M85" s="371">
        <v>1</v>
      </c>
      <c r="N85" s="76">
        <v>1</v>
      </c>
      <c r="O85" s="592">
        <f t="shared" si="13"/>
        <v>1</v>
      </c>
      <c r="P85" s="574" t="s">
        <v>1241</v>
      </c>
      <c r="Q85" s="238"/>
      <c r="R85" s="371">
        <v>1</v>
      </c>
      <c r="S85" s="371">
        <v>1</v>
      </c>
      <c r="T85" s="592">
        <f t="shared" si="14"/>
        <v>1</v>
      </c>
      <c r="U85" s="620" t="s">
        <v>1405</v>
      </c>
    </row>
    <row r="86" spans="1:22" ht="374.4" x14ac:dyDescent="0.3">
      <c r="A86" s="532"/>
      <c r="B86" s="621">
        <v>1</v>
      </c>
      <c r="C86" s="622" t="s">
        <v>900</v>
      </c>
      <c r="D86" s="374" t="s">
        <v>1242</v>
      </c>
      <c r="E86" s="374" t="s">
        <v>887</v>
      </c>
      <c r="F86" s="623" t="s">
        <v>1243</v>
      </c>
      <c r="G86" s="4"/>
      <c r="H86" s="624"/>
      <c r="I86" s="624"/>
      <c r="J86" s="625" t="e">
        <f t="shared" si="12"/>
        <v>#DIV/0!</v>
      </c>
      <c r="K86" s="624"/>
      <c r="L86" s="4"/>
      <c r="M86" s="598"/>
      <c r="N86" s="598"/>
      <c r="O86" s="592" t="e">
        <f t="shared" si="13"/>
        <v>#DIV/0!</v>
      </c>
      <c r="P86" s="598"/>
      <c r="Q86" s="4"/>
      <c r="R86" s="371">
        <v>1</v>
      </c>
      <c r="S86" s="371">
        <v>1</v>
      </c>
      <c r="T86" s="592">
        <f t="shared" si="14"/>
        <v>1</v>
      </c>
      <c r="U86" s="563" t="s">
        <v>1406</v>
      </c>
    </row>
    <row r="87" spans="1:22" ht="318" x14ac:dyDescent="0.3">
      <c r="A87" s="626" t="s">
        <v>901</v>
      </c>
      <c r="B87" s="371">
        <v>1</v>
      </c>
      <c r="C87" s="594" t="s">
        <v>902</v>
      </c>
      <c r="D87" s="615" t="s">
        <v>1244</v>
      </c>
      <c r="E87" s="374" t="s">
        <v>894</v>
      </c>
      <c r="F87" s="560" t="s">
        <v>1237</v>
      </c>
      <c r="G87" s="598"/>
      <c r="H87" s="598"/>
      <c r="I87" s="598"/>
      <c r="J87" s="625" t="e">
        <f t="shared" si="12"/>
        <v>#DIV/0!</v>
      </c>
      <c r="K87" s="598"/>
      <c r="L87" s="4"/>
      <c r="M87" s="598"/>
      <c r="N87" s="598"/>
      <c r="O87" s="592" t="e">
        <f t="shared" si="13"/>
        <v>#DIV/0!</v>
      </c>
      <c r="P87" s="598"/>
      <c r="Q87" s="4"/>
      <c r="R87" s="371">
        <v>1</v>
      </c>
      <c r="S87" s="371">
        <v>1</v>
      </c>
      <c r="T87" s="592">
        <f t="shared" si="14"/>
        <v>1</v>
      </c>
      <c r="U87" s="596" t="s">
        <v>1407</v>
      </c>
    </row>
    <row r="88" spans="1:22" ht="237.6" x14ac:dyDescent="0.3">
      <c r="A88" s="626" t="s">
        <v>903</v>
      </c>
      <c r="B88" s="371">
        <v>1</v>
      </c>
      <c r="C88" s="615" t="s">
        <v>904</v>
      </c>
      <c r="D88" s="615" t="s">
        <v>1245</v>
      </c>
      <c r="E88" s="374" t="s">
        <v>905</v>
      </c>
      <c r="F88" s="568" t="s">
        <v>1246</v>
      </c>
      <c r="G88" s="598"/>
      <c r="H88" s="598"/>
      <c r="I88" s="598"/>
      <c r="J88" s="592" t="e">
        <f t="shared" si="12"/>
        <v>#DIV/0!</v>
      </c>
      <c r="K88" s="598"/>
      <c r="L88" s="4"/>
      <c r="M88" s="598"/>
      <c r="N88" s="598"/>
      <c r="O88" s="592" t="e">
        <f t="shared" si="13"/>
        <v>#DIV/0!</v>
      </c>
      <c r="P88" s="598"/>
      <c r="Q88" s="4"/>
      <c r="R88" s="371">
        <v>1</v>
      </c>
      <c r="S88" s="371">
        <v>1</v>
      </c>
      <c r="T88" s="592">
        <f t="shared" si="14"/>
        <v>1</v>
      </c>
      <c r="U88" s="574" t="s">
        <v>1408</v>
      </c>
    </row>
    <row r="89" spans="1:22" x14ac:dyDescent="0.3">
      <c r="B89" s="548">
        <v>13</v>
      </c>
      <c r="H89">
        <v>3</v>
      </c>
      <c r="M89">
        <v>3</v>
      </c>
      <c r="R89" s="548">
        <v>7</v>
      </c>
    </row>
    <row r="91" spans="1:22" x14ac:dyDescent="0.3">
      <c r="A91" s="4"/>
      <c r="B91" s="4"/>
      <c r="C91" s="4"/>
      <c r="D91" s="4"/>
      <c r="E91" s="4"/>
      <c r="F91" s="4"/>
      <c r="G91" s="4"/>
      <c r="H91" s="4"/>
      <c r="I91" s="4"/>
      <c r="J91" s="4"/>
      <c r="K91" s="4"/>
      <c r="L91" s="4"/>
      <c r="M91" s="4"/>
      <c r="N91" s="4"/>
      <c r="O91" s="4"/>
      <c r="P91" s="4"/>
      <c r="Q91" s="4"/>
      <c r="R91" s="4"/>
      <c r="S91" s="4"/>
      <c r="T91" s="4"/>
      <c r="U91" s="4"/>
      <c r="V91" s="4"/>
    </row>
    <row r="92" spans="1:22" x14ac:dyDescent="0.3">
      <c r="A92" s="517" t="s">
        <v>852</v>
      </c>
      <c r="B92" s="518"/>
      <c r="C92" s="518"/>
      <c r="D92" s="518"/>
      <c r="E92" s="518"/>
      <c r="F92" s="519"/>
      <c r="G92" s="232"/>
      <c r="H92" s="599" t="s">
        <v>861</v>
      </c>
      <c r="I92" s="599"/>
      <c r="J92" s="599"/>
      <c r="K92" s="599"/>
      <c r="L92" s="232"/>
      <c r="M92" s="599" t="s">
        <v>862</v>
      </c>
      <c r="N92" s="599"/>
      <c r="O92" s="599"/>
      <c r="P92" s="599"/>
      <c r="Q92" s="232"/>
      <c r="R92" s="599" t="s">
        <v>863</v>
      </c>
      <c r="S92" s="599"/>
      <c r="T92" s="599"/>
      <c r="U92" s="599"/>
      <c r="V92" s="4"/>
    </row>
    <row r="93" spans="1:22" x14ac:dyDescent="0.3">
      <c r="A93" s="506" t="s">
        <v>906</v>
      </c>
      <c r="B93" s="507"/>
      <c r="C93" s="507"/>
      <c r="D93" s="507"/>
      <c r="E93" s="507"/>
      <c r="F93" s="508"/>
      <c r="G93" s="223"/>
      <c r="H93" s="584">
        <v>45777</v>
      </c>
      <c r="I93" s="584"/>
      <c r="J93" s="584"/>
      <c r="K93" s="584"/>
      <c r="L93" s="223"/>
      <c r="M93" s="584">
        <v>45900</v>
      </c>
      <c r="N93" s="584"/>
      <c r="O93" s="584"/>
      <c r="P93" s="584"/>
      <c r="Q93" s="223"/>
      <c r="R93" s="584">
        <v>46022</v>
      </c>
      <c r="S93" s="584"/>
      <c r="T93" s="584"/>
      <c r="U93" s="584"/>
      <c r="V93" s="4"/>
    </row>
    <row r="94" spans="1:22" x14ac:dyDescent="0.3">
      <c r="A94" s="233"/>
      <c r="B94" s="223"/>
      <c r="C94" s="223"/>
      <c r="D94" s="223"/>
      <c r="E94" s="223"/>
      <c r="F94" s="223"/>
      <c r="G94" s="223"/>
      <c r="H94" s="223"/>
      <c r="I94" s="223"/>
      <c r="J94" s="223"/>
      <c r="K94" s="223"/>
      <c r="L94" s="223"/>
      <c r="M94" s="223"/>
      <c r="N94" s="223"/>
      <c r="O94" s="223"/>
      <c r="P94" s="223"/>
      <c r="Q94" s="223"/>
      <c r="R94" s="223"/>
      <c r="S94" s="223"/>
      <c r="T94" s="223"/>
      <c r="U94" s="223"/>
      <c r="V94" s="4"/>
    </row>
    <row r="95" spans="1:22" x14ac:dyDescent="0.3">
      <c r="A95" s="552" t="s">
        <v>822</v>
      </c>
      <c r="B95" s="553" t="s">
        <v>823</v>
      </c>
      <c r="C95" s="554"/>
      <c r="D95" s="552" t="s">
        <v>824</v>
      </c>
      <c r="E95" s="552" t="s">
        <v>825</v>
      </c>
      <c r="F95" s="555" t="s">
        <v>826</v>
      </c>
      <c r="G95" s="223"/>
      <c r="H95" s="555" t="s">
        <v>827</v>
      </c>
      <c r="I95" s="555" t="s">
        <v>828</v>
      </c>
      <c r="J95" s="555" t="s">
        <v>829</v>
      </c>
      <c r="K95" s="588" t="s">
        <v>830</v>
      </c>
      <c r="L95" s="223"/>
      <c r="M95" s="555" t="s">
        <v>827</v>
      </c>
      <c r="N95" s="555" t="s">
        <v>828</v>
      </c>
      <c r="O95" s="555" t="s">
        <v>829</v>
      </c>
      <c r="P95" s="552" t="s">
        <v>830</v>
      </c>
      <c r="Q95" s="223"/>
      <c r="R95" s="555" t="s">
        <v>827</v>
      </c>
      <c r="S95" s="555" t="s">
        <v>828</v>
      </c>
      <c r="T95" s="555" t="s">
        <v>829</v>
      </c>
      <c r="U95" s="552" t="s">
        <v>830</v>
      </c>
      <c r="V95" s="4"/>
    </row>
    <row r="96" spans="1:22" ht="345.6" x14ac:dyDescent="0.3">
      <c r="A96" s="602" t="s">
        <v>907</v>
      </c>
      <c r="B96" s="371">
        <v>2</v>
      </c>
      <c r="C96" s="566" t="s">
        <v>908</v>
      </c>
      <c r="D96" s="566" t="s">
        <v>1289</v>
      </c>
      <c r="E96" s="374" t="s">
        <v>887</v>
      </c>
      <c r="F96" s="374" t="s">
        <v>888</v>
      </c>
      <c r="G96" s="4"/>
      <c r="H96" s="371"/>
      <c r="I96" s="371"/>
      <c r="J96" s="592" t="e">
        <f>I96/H96</f>
        <v>#DIV/0!</v>
      </c>
      <c r="K96" s="598"/>
      <c r="L96" s="4"/>
      <c r="M96" s="371">
        <v>1</v>
      </c>
      <c r="N96" s="371">
        <v>1</v>
      </c>
      <c r="O96" s="592">
        <f>N96/M96</f>
        <v>1</v>
      </c>
      <c r="P96" s="596" t="s">
        <v>1290</v>
      </c>
      <c r="Q96" s="4"/>
      <c r="R96" s="371">
        <v>1</v>
      </c>
      <c r="S96" s="371">
        <v>1</v>
      </c>
      <c r="T96" s="592">
        <f>S96/R96</f>
        <v>1</v>
      </c>
      <c r="U96" s="574" t="s">
        <v>1409</v>
      </c>
      <c r="V96" s="4"/>
    </row>
    <row r="97" spans="1:22" ht="79.2" x14ac:dyDescent="0.3">
      <c r="A97" s="528"/>
      <c r="B97" s="371">
        <v>1</v>
      </c>
      <c r="C97" s="234" t="s">
        <v>909</v>
      </c>
      <c r="D97" s="235" t="s">
        <v>1247</v>
      </c>
      <c r="E97" s="374" t="s">
        <v>859</v>
      </c>
      <c r="F97" s="374" t="s">
        <v>910</v>
      </c>
      <c r="G97" s="4"/>
      <c r="H97" s="371">
        <v>1</v>
      </c>
      <c r="I97" s="371">
        <v>1</v>
      </c>
      <c r="J97" s="592">
        <f t="shared" ref="J97:J98" si="15">I97/H97</f>
        <v>1</v>
      </c>
      <c r="K97" s="563" t="s">
        <v>1248</v>
      </c>
      <c r="L97" s="4"/>
      <c r="M97" s="371"/>
      <c r="N97" s="371"/>
      <c r="O97" s="592" t="e">
        <f t="shared" ref="O97:O98" si="16">N97/M97</f>
        <v>#DIV/0!</v>
      </c>
      <c r="P97" s="598"/>
      <c r="Q97" s="4"/>
      <c r="R97" s="371"/>
      <c r="S97" s="371"/>
      <c r="T97" s="592" t="e">
        <f t="shared" ref="T97:T98" si="17">S97/R97</f>
        <v>#DIV/0!</v>
      </c>
      <c r="U97" s="598"/>
      <c r="V97" s="4"/>
    </row>
    <row r="98" spans="1:22" ht="235.2" x14ac:dyDescent="0.3">
      <c r="A98" s="528"/>
      <c r="B98" s="371">
        <v>1</v>
      </c>
      <c r="C98" s="234" t="s">
        <v>911</v>
      </c>
      <c r="D98" s="235" t="s">
        <v>1249</v>
      </c>
      <c r="E98" s="374" t="s">
        <v>912</v>
      </c>
      <c r="F98" s="374" t="s">
        <v>910</v>
      </c>
      <c r="G98" s="4"/>
      <c r="H98" s="371">
        <v>1</v>
      </c>
      <c r="I98" s="371">
        <v>1</v>
      </c>
      <c r="J98" s="592">
        <f t="shared" si="15"/>
        <v>1</v>
      </c>
      <c r="K98" s="596" t="s">
        <v>1410</v>
      </c>
      <c r="L98" s="4"/>
      <c r="M98" s="371"/>
      <c r="N98" s="371"/>
      <c r="O98" s="592" t="e">
        <f t="shared" si="16"/>
        <v>#DIV/0!</v>
      </c>
      <c r="P98" s="598"/>
      <c r="Q98" s="4"/>
      <c r="R98" s="371"/>
      <c r="S98" s="371"/>
      <c r="T98" s="592" t="e">
        <f t="shared" si="17"/>
        <v>#DIV/0!</v>
      </c>
      <c r="U98" s="598"/>
      <c r="V98" s="4"/>
    </row>
    <row r="99" spans="1:22" ht="158.4" x14ac:dyDescent="0.3">
      <c r="A99" s="532"/>
      <c r="B99" s="371">
        <v>1</v>
      </c>
      <c r="C99" s="611" t="s">
        <v>1291</v>
      </c>
      <c r="D99" s="374" t="s">
        <v>1292</v>
      </c>
      <c r="E99" s="374" t="s">
        <v>887</v>
      </c>
      <c r="F99" s="374" t="s">
        <v>888</v>
      </c>
      <c r="G99" s="4"/>
      <c r="H99" s="371"/>
      <c r="I99" s="371"/>
      <c r="J99" s="592" t="e">
        <f>I99/H99</f>
        <v>#DIV/0!</v>
      </c>
      <c r="K99" s="598"/>
      <c r="L99" s="4"/>
      <c r="M99" s="371"/>
      <c r="N99" s="371"/>
      <c r="O99" s="592" t="e">
        <f>N99/M99</f>
        <v>#DIV/0!</v>
      </c>
      <c r="P99" s="598"/>
      <c r="Q99" s="4"/>
      <c r="R99" s="371">
        <v>1</v>
      </c>
      <c r="S99" s="371">
        <v>1</v>
      </c>
      <c r="T99" s="592">
        <f>S99/R99</f>
        <v>1</v>
      </c>
      <c r="U99" s="574" t="s">
        <v>1411</v>
      </c>
      <c r="V99" s="4"/>
    </row>
    <row r="100" spans="1:22" ht="409.6" x14ac:dyDescent="0.3">
      <c r="A100" s="564" t="s">
        <v>913</v>
      </c>
      <c r="B100" s="371">
        <v>1</v>
      </c>
      <c r="C100" s="190" t="s">
        <v>914</v>
      </c>
      <c r="D100" s="566" t="s">
        <v>1250</v>
      </c>
      <c r="E100" s="374" t="s">
        <v>915</v>
      </c>
      <c r="F100" s="560" t="s">
        <v>1251</v>
      </c>
      <c r="G100" s="4"/>
      <c r="H100" s="371"/>
      <c r="I100" s="371"/>
      <c r="J100" s="592" t="e">
        <f>I100/H100</f>
        <v>#DIV/0!</v>
      </c>
      <c r="K100" s="596"/>
      <c r="L100" s="4"/>
      <c r="M100" s="371">
        <v>1</v>
      </c>
      <c r="N100" s="371">
        <v>1</v>
      </c>
      <c r="O100" s="592">
        <f>N100/M100</f>
        <v>1</v>
      </c>
      <c r="P100" s="596" t="s">
        <v>1293</v>
      </c>
      <c r="Q100" s="4"/>
      <c r="R100" s="371"/>
      <c r="S100" s="371"/>
      <c r="T100" s="592" t="e">
        <f>S100/R100</f>
        <v>#DIV/0!</v>
      </c>
      <c r="U100" s="598"/>
      <c r="V100" s="4"/>
    </row>
    <row r="101" spans="1:22" ht="409.6" x14ac:dyDescent="0.3">
      <c r="A101" s="533"/>
      <c r="B101" s="565">
        <v>1</v>
      </c>
      <c r="C101" s="627" t="s">
        <v>916</v>
      </c>
      <c r="D101" s="615" t="s">
        <v>1252</v>
      </c>
      <c r="E101" s="374" t="s">
        <v>912</v>
      </c>
      <c r="F101" s="576" t="s">
        <v>1251</v>
      </c>
      <c r="G101" s="237"/>
      <c r="H101" s="565"/>
      <c r="I101" s="565"/>
      <c r="J101" s="616" t="e">
        <f t="shared" ref="J101:J103" si="18">I101/H101</f>
        <v>#DIV/0!</v>
      </c>
      <c r="K101" s="628"/>
      <c r="L101" s="237"/>
      <c r="M101" s="565">
        <v>1</v>
      </c>
      <c r="N101" s="565">
        <v>1</v>
      </c>
      <c r="O101" s="616">
        <f t="shared" ref="O101:O103" si="19">N101/M101</f>
        <v>1</v>
      </c>
      <c r="P101" s="629" t="s">
        <v>1294</v>
      </c>
      <c r="Q101" s="4"/>
      <c r="R101" s="565"/>
      <c r="S101" s="565"/>
      <c r="T101" s="616" t="e">
        <f t="shared" ref="T101:T103" si="20">S101/R101</f>
        <v>#DIV/0!</v>
      </c>
      <c r="U101" s="619"/>
      <c r="V101" s="4"/>
    </row>
    <row r="102" spans="1:22" ht="409.6" x14ac:dyDescent="0.3">
      <c r="A102" s="531"/>
      <c r="B102" s="565">
        <v>1</v>
      </c>
      <c r="C102" s="239" t="s">
        <v>917</v>
      </c>
      <c r="D102" s="615" t="s">
        <v>1253</v>
      </c>
      <c r="E102" s="568" t="s">
        <v>915</v>
      </c>
      <c r="F102" s="576" t="s">
        <v>1251</v>
      </c>
      <c r="G102" s="237"/>
      <c r="H102" s="565"/>
      <c r="I102" s="565"/>
      <c r="J102" s="616" t="e">
        <f t="shared" si="18"/>
        <v>#DIV/0!</v>
      </c>
      <c r="K102" s="628"/>
      <c r="L102" s="237"/>
      <c r="M102" s="565">
        <v>1</v>
      </c>
      <c r="N102" s="565">
        <v>1</v>
      </c>
      <c r="O102" s="616">
        <f t="shared" si="19"/>
        <v>1</v>
      </c>
      <c r="P102" s="630" t="s">
        <v>1295</v>
      </c>
      <c r="Q102" s="4"/>
      <c r="R102" s="565"/>
      <c r="S102" s="565"/>
      <c r="T102" s="616" t="e">
        <f t="shared" si="20"/>
        <v>#DIV/0!</v>
      </c>
      <c r="U102" s="619"/>
      <c r="V102" s="4"/>
    </row>
    <row r="103" spans="1:22" ht="201.6" x14ac:dyDescent="0.3">
      <c r="A103" s="631"/>
      <c r="B103" s="371">
        <v>1</v>
      </c>
      <c r="C103" s="566" t="s">
        <v>918</v>
      </c>
      <c r="D103" s="566" t="s">
        <v>1254</v>
      </c>
      <c r="E103" s="374" t="s">
        <v>859</v>
      </c>
      <c r="F103" s="560" t="s">
        <v>1255</v>
      </c>
      <c r="G103" s="4"/>
      <c r="H103" s="371"/>
      <c r="I103" s="371"/>
      <c r="J103" s="592" t="e">
        <f t="shared" si="18"/>
        <v>#DIV/0!</v>
      </c>
      <c r="K103" s="563"/>
      <c r="L103" s="4"/>
      <c r="M103" s="371">
        <v>1</v>
      </c>
      <c r="N103" s="371">
        <v>1</v>
      </c>
      <c r="O103" s="592">
        <f t="shared" si="19"/>
        <v>1</v>
      </c>
      <c r="P103" s="563" t="s">
        <v>1296</v>
      </c>
      <c r="Q103" s="4"/>
      <c r="R103" s="371"/>
      <c r="S103" s="371"/>
      <c r="T103" s="592" t="e">
        <f t="shared" si="20"/>
        <v>#DIV/0!</v>
      </c>
      <c r="U103" s="598"/>
      <c r="V103" s="4"/>
    </row>
    <row r="104" spans="1:22" x14ac:dyDescent="0.3">
      <c r="A104" s="4"/>
      <c r="B104" s="4">
        <v>9</v>
      </c>
      <c r="C104" s="4"/>
      <c r="D104" s="4"/>
      <c r="E104" s="4"/>
      <c r="F104" s="4"/>
      <c r="G104" s="4"/>
      <c r="H104" s="4">
        <v>2</v>
      </c>
      <c r="I104" s="4"/>
      <c r="J104" s="4"/>
      <c r="K104" s="4"/>
      <c r="L104" s="4"/>
      <c r="M104" s="4">
        <v>5</v>
      </c>
      <c r="N104" s="4"/>
      <c r="O104" s="4"/>
      <c r="P104" s="4"/>
      <c r="Q104" s="4"/>
      <c r="R104" s="4">
        <v>2</v>
      </c>
      <c r="S104" s="4"/>
      <c r="T104" s="4"/>
      <c r="U104" s="4"/>
      <c r="V104" s="4"/>
    </row>
    <row r="106" spans="1:22" x14ac:dyDescent="0.3">
      <c r="A106" s="4"/>
      <c r="B106" s="4"/>
      <c r="C106" s="4"/>
      <c r="D106" s="4"/>
      <c r="E106" s="4"/>
      <c r="F106" s="4"/>
      <c r="G106" s="4"/>
      <c r="H106" s="4"/>
      <c r="I106" s="4"/>
      <c r="J106" s="4"/>
      <c r="K106" s="4"/>
      <c r="L106" s="4"/>
      <c r="M106" s="4"/>
      <c r="N106" s="4"/>
      <c r="O106" s="4"/>
      <c r="P106" s="4"/>
      <c r="Q106" s="4"/>
      <c r="R106" s="4"/>
      <c r="S106" s="4"/>
      <c r="T106" s="4"/>
      <c r="U106" s="4"/>
    </row>
    <row r="107" spans="1:22" x14ac:dyDescent="0.3">
      <c r="A107" s="517" t="s">
        <v>852</v>
      </c>
      <c r="B107" s="518"/>
      <c r="C107" s="518"/>
      <c r="D107" s="518"/>
      <c r="E107" s="518"/>
      <c r="F107" s="519"/>
      <c r="G107" s="232"/>
      <c r="H107" s="578" t="s">
        <v>861</v>
      </c>
      <c r="I107" s="579"/>
      <c r="J107" s="579"/>
      <c r="K107" s="580"/>
      <c r="L107" s="232"/>
      <c r="M107" s="578" t="s">
        <v>862</v>
      </c>
      <c r="N107" s="579"/>
      <c r="O107" s="579"/>
      <c r="P107" s="580"/>
      <c r="Q107" s="232"/>
      <c r="R107" s="578" t="s">
        <v>863</v>
      </c>
      <c r="S107" s="579"/>
      <c r="T107" s="579"/>
      <c r="U107" s="580"/>
    </row>
    <row r="108" spans="1:22" x14ac:dyDescent="0.3">
      <c r="A108" s="506" t="s">
        <v>919</v>
      </c>
      <c r="B108" s="507"/>
      <c r="C108" s="507"/>
      <c r="D108" s="507"/>
      <c r="E108" s="507"/>
      <c r="F108" s="508"/>
      <c r="G108" s="223"/>
      <c r="H108" s="632">
        <v>45777</v>
      </c>
      <c r="I108" s="585"/>
      <c r="J108" s="585"/>
      <c r="K108" s="586"/>
      <c r="L108" s="223"/>
      <c r="M108" s="632">
        <v>45900</v>
      </c>
      <c r="N108" s="585"/>
      <c r="O108" s="585"/>
      <c r="P108" s="586"/>
      <c r="Q108" s="223"/>
      <c r="R108" s="632">
        <v>46022</v>
      </c>
      <c r="S108" s="585"/>
      <c r="T108" s="585"/>
      <c r="U108" s="586"/>
    </row>
    <row r="109" spans="1:22" x14ac:dyDescent="0.3">
      <c r="A109" s="233"/>
      <c r="B109" s="223"/>
      <c r="C109" s="223"/>
      <c r="D109" s="223"/>
      <c r="E109" s="223"/>
      <c r="F109" s="223"/>
      <c r="G109" s="223"/>
      <c r="H109" s="223"/>
      <c r="I109" s="223"/>
      <c r="J109" s="223"/>
      <c r="K109" s="223"/>
      <c r="L109" s="223"/>
      <c r="M109" s="223"/>
      <c r="N109" s="223"/>
      <c r="O109" s="223"/>
      <c r="P109" s="223"/>
      <c r="Q109" s="223"/>
      <c r="R109" s="223"/>
      <c r="S109" s="223"/>
      <c r="T109" s="223"/>
      <c r="U109" s="223"/>
    </row>
    <row r="110" spans="1:22" x14ac:dyDescent="0.3">
      <c r="A110" s="552" t="s">
        <v>822</v>
      </c>
      <c r="B110" s="553" t="s">
        <v>823</v>
      </c>
      <c r="C110" s="554"/>
      <c r="D110" s="552" t="s">
        <v>824</v>
      </c>
      <c r="E110" s="552" t="s">
        <v>825</v>
      </c>
      <c r="F110" s="555" t="s">
        <v>826</v>
      </c>
      <c r="G110" s="223"/>
      <c r="H110" s="555" t="s">
        <v>827</v>
      </c>
      <c r="I110" s="555" t="s">
        <v>828</v>
      </c>
      <c r="J110" s="555" t="s">
        <v>829</v>
      </c>
      <c r="K110" s="588" t="s">
        <v>830</v>
      </c>
      <c r="L110" s="223"/>
      <c r="M110" s="555" t="s">
        <v>827</v>
      </c>
      <c r="N110" s="555" t="s">
        <v>828</v>
      </c>
      <c r="O110" s="555" t="s">
        <v>829</v>
      </c>
      <c r="P110" s="552" t="s">
        <v>830</v>
      </c>
      <c r="Q110" s="223"/>
      <c r="R110" s="555" t="s">
        <v>827</v>
      </c>
      <c r="S110" s="555" t="s">
        <v>828</v>
      </c>
      <c r="T110" s="555" t="s">
        <v>829</v>
      </c>
      <c r="U110" s="552" t="s">
        <v>830</v>
      </c>
    </row>
    <row r="111" spans="1:22" ht="345.6" x14ac:dyDescent="0.3">
      <c r="A111" s="631" t="s">
        <v>920</v>
      </c>
      <c r="B111" s="371">
        <v>2</v>
      </c>
      <c r="C111" s="633" t="s">
        <v>921</v>
      </c>
      <c r="D111" s="633" t="s">
        <v>1256</v>
      </c>
      <c r="E111" s="568" t="s">
        <v>922</v>
      </c>
      <c r="F111" s="560" t="s">
        <v>1251</v>
      </c>
      <c r="G111" s="4"/>
      <c r="H111" s="371"/>
      <c r="I111" s="371"/>
      <c r="J111" s="592" t="e">
        <f>I111/H111</f>
        <v>#DIV/0!</v>
      </c>
      <c r="K111" s="598"/>
      <c r="L111" s="4"/>
      <c r="M111" s="371">
        <v>1</v>
      </c>
      <c r="N111" s="371">
        <v>1</v>
      </c>
      <c r="O111" s="592">
        <f>N111/M111</f>
        <v>1</v>
      </c>
      <c r="P111" s="563" t="s">
        <v>1297</v>
      </c>
      <c r="Q111" s="4"/>
      <c r="R111" s="371">
        <v>1</v>
      </c>
      <c r="S111" s="371">
        <v>1</v>
      </c>
      <c r="T111" s="592">
        <f>S111/R111</f>
        <v>1</v>
      </c>
      <c r="U111" s="574" t="s">
        <v>1402</v>
      </c>
    </row>
    <row r="112" spans="1:22" ht="171.6" x14ac:dyDescent="0.3">
      <c r="A112" s="564" t="s">
        <v>923</v>
      </c>
      <c r="B112" s="565">
        <v>1</v>
      </c>
      <c r="C112" s="611" t="s">
        <v>924</v>
      </c>
      <c r="D112" s="611" t="s">
        <v>1257</v>
      </c>
      <c r="E112" s="568" t="s">
        <v>925</v>
      </c>
      <c r="F112" s="560" t="s">
        <v>1251</v>
      </c>
      <c r="G112" s="237"/>
      <c r="H112" s="565"/>
      <c r="I112" s="565"/>
      <c r="J112" s="616" t="e">
        <f t="shared" ref="J112:J116" si="21">I112/H112</f>
        <v>#DIV/0!</v>
      </c>
      <c r="K112" s="628"/>
      <c r="L112" s="237"/>
      <c r="M112" s="565"/>
      <c r="N112" s="565"/>
      <c r="O112" s="616" t="e">
        <f t="shared" ref="O112:O116" si="22">N112/M112</f>
        <v>#DIV/0!</v>
      </c>
      <c r="P112" s="619"/>
      <c r="Q112" s="4"/>
      <c r="R112" s="565">
        <v>1</v>
      </c>
      <c r="S112" s="565">
        <v>1</v>
      </c>
      <c r="T112" s="616">
        <f t="shared" ref="T112:T116" si="23">S112/R112</f>
        <v>1</v>
      </c>
      <c r="U112" s="634" t="s">
        <v>1412</v>
      </c>
    </row>
    <row r="113" spans="1:23" ht="409.6" x14ac:dyDescent="0.3">
      <c r="A113" s="531"/>
      <c r="B113" s="565">
        <v>2</v>
      </c>
      <c r="C113" s="611" t="s">
        <v>926</v>
      </c>
      <c r="D113" s="558" t="s">
        <v>1258</v>
      </c>
      <c r="E113" s="568" t="s">
        <v>925</v>
      </c>
      <c r="F113" s="374" t="s">
        <v>888</v>
      </c>
      <c r="G113" s="237"/>
      <c r="H113" s="565"/>
      <c r="I113" s="565"/>
      <c r="J113" s="616" t="e">
        <f t="shared" si="21"/>
        <v>#DIV/0!</v>
      </c>
      <c r="K113" s="619"/>
      <c r="L113" s="237"/>
      <c r="M113" s="565">
        <v>1</v>
      </c>
      <c r="N113" s="565">
        <v>1</v>
      </c>
      <c r="O113" s="616">
        <f t="shared" si="22"/>
        <v>1</v>
      </c>
      <c r="P113" s="628" t="s">
        <v>1298</v>
      </c>
      <c r="Q113" s="4"/>
      <c r="R113" s="565">
        <v>1</v>
      </c>
      <c r="S113" s="565">
        <v>1</v>
      </c>
      <c r="T113" s="616">
        <f t="shared" si="23"/>
        <v>1</v>
      </c>
      <c r="U113" s="635" t="s">
        <v>1413</v>
      </c>
    </row>
    <row r="114" spans="1:23" ht="409.6" thickBot="1" x14ac:dyDescent="0.35">
      <c r="A114" s="373" t="s">
        <v>927</v>
      </c>
      <c r="B114" s="371">
        <v>1</v>
      </c>
      <c r="C114" s="240" t="s">
        <v>928</v>
      </c>
      <c r="D114" s="240" t="s">
        <v>1259</v>
      </c>
      <c r="E114" s="568" t="s">
        <v>925</v>
      </c>
      <c r="F114" s="560" t="s">
        <v>1255</v>
      </c>
      <c r="G114" s="4"/>
      <c r="H114" s="371"/>
      <c r="I114" s="371"/>
      <c r="J114" s="592" t="e">
        <f t="shared" si="21"/>
        <v>#DIV/0!</v>
      </c>
      <c r="K114" s="598"/>
      <c r="L114" s="4"/>
      <c r="M114" s="371"/>
      <c r="N114" s="371"/>
      <c r="O114" s="592" t="e">
        <f t="shared" si="22"/>
        <v>#DIV/0!</v>
      </c>
      <c r="P114" s="598"/>
      <c r="Q114" s="4"/>
      <c r="R114" s="371">
        <v>1</v>
      </c>
      <c r="S114" s="371">
        <v>1</v>
      </c>
      <c r="T114" s="592">
        <f t="shared" si="23"/>
        <v>1</v>
      </c>
      <c r="U114" s="563" t="s">
        <v>1414</v>
      </c>
    </row>
    <row r="115" spans="1:23" ht="264.60000000000002" thickBot="1" x14ac:dyDescent="0.35">
      <c r="A115" s="241" t="s">
        <v>929</v>
      </c>
      <c r="B115" s="565">
        <v>1</v>
      </c>
      <c r="C115" s="242" t="s">
        <v>930</v>
      </c>
      <c r="D115" s="242" t="s">
        <v>1260</v>
      </c>
      <c r="E115" s="568" t="s">
        <v>925</v>
      </c>
      <c r="F115" s="560" t="s">
        <v>1261</v>
      </c>
      <c r="G115" s="237"/>
      <c r="H115" s="565"/>
      <c r="I115" s="565"/>
      <c r="J115" s="616" t="e">
        <f t="shared" si="21"/>
        <v>#DIV/0!</v>
      </c>
      <c r="K115" s="619"/>
      <c r="L115" s="237"/>
      <c r="M115" s="565"/>
      <c r="N115" s="565"/>
      <c r="O115" s="616" t="e">
        <f t="shared" si="22"/>
        <v>#DIV/0!</v>
      </c>
      <c r="P115" s="619"/>
      <c r="Q115" s="4"/>
      <c r="R115" s="565">
        <v>1</v>
      </c>
      <c r="S115" s="565">
        <v>1</v>
      </c>
      <c r="T115" s="616">
        <f t="shared" si="23"/>
        <v>1</v>
      </c>
      <c r="U115" s="634" t="s">
        <v>1415</v>
      </c>
    </row>
    <row r="116" spans="1:23" ht="343.2" x14ac:dyDescent="0.3">
      <c r="A116" s="636" t="s">
        <v>931</v>
      </c>
      <c r="B116" s="371">
        <v>1</v>
      </c>
      <c r="C116" s="611" t="s">
        <v>932</v>
      </c>
      <c r="D116" s="611" t="s">
        <v>1262</v>
      </c>
      <c r="E116" s="568" t="s">
        <v>925</v>
      </c>
      <c r="F116" s="560" t="s">
        <v>1263</v>
      </c>
      <c r="G116" s="238"/>
      <c r="H116" s="371"/>
      <c r="I116" s="371"/>
      <c r="J116" s="592" t="e">
        <f t="shared" si="21"/>
        <v>#DIV/0!</v>
      </c>
      <c r="K116" s="596"/>
      <c r="L116" s="238"/>
      <c r="M116" s="371"/>
      <c r="N116" s="371"/>
      <c r="O116" s="592" t="e">
        <f t="shared" si="22"/>
        <v>#DIV/0!</v>
      </c>
      <c r="P116" s="598"/>
      <c r="Q116" s="238"/>
      <c r="R116" s="371">
        <v>1</v>
      </c>
      <c r="S116" s="371">
        <v>1</v>
      </c>
      <c r="T116" s="592">
        <f t="shared" si="23"/>
        <v>1</v>
      </c>
      <c r="U116" s="574" t="s">
        <v>1416</v>
      </c>
    </row>
    <row r="117" spans="1:23" x14ac:dyDescent="0.3">
      <c r="B117" s="637">
        <v>8</v>
      </c>
      <c r="M117">
        <v>2</v>
      </c>
      <c r="R117" s="372">
        <v>6</v>
      </c>
    </row>
    <row r="119" spans="1:23" x14ac:dyDescent="0.3">
      <c r="A119" s="4"/>
      <c r="B119" s="4"/>
      <c r="C119" s="4"/>
      <c r="D119" s="4"/>
      <c r="E119" s="4"/>
      <c r="F119" s="4"/>
      <c r="G119" s="4"/>
      <c r="H119" s="4"/>
      <c r="I119" s="4"/>
      <c r="J119" s="4"/>
      <c r="K119" s="4"/>
      <c r="L119" s="4"/>
      <c r="M119" s="4"/>
      <c r="N119" s="4"/>
      <c r="O119" s="4"/>
      <c r="P119" s="4"/>
      <c r="Q119" s="4"/>
      <c r="R119" s="4"/>
      <c r="S119" s="4"/>
      <c r="T119" s="4"/>
      <c r="U119" s="4"/>
      <c r="V119" s="4"/>
      <c r="W119" s="4"/>
    </row>
    <row r="120" spans="1:23" x14ac:dyDescent="0.3">
      <c r="A120" s="509" t="s">
        <v>852</v>
      </c>
      <c r="B120" s="510"/>
      <c r="C120" s="510"/>
      <c r="D120" s="510"/>
      <c r="E120" s="510"/>
      <c r="F120" s="511"/>
      <c r="G120" s="223"/>
      <c r="H120" s="599" t="s">
        <v>933</v>
      </c>
      <c r="I120" s="599"/>
      <c r="J120" s="599"/>
      <c r="K120" s="599"/>
      <c r="L120" s="223"/>
      <c r="M120" s="599" t="s">
        <v>934</v>
      </c>
      <c r="N120" s="599"/>
      <c r="O120" s="599"/>
      <c r="P120" s="599"/>
      <c r="Q120" s="223"/>
      <c r="R120" s="599" t="s">
        <v>935</v>
      </c>
      <c r="S120" s="599"/>
      <c r="T120" s="599"/>
      <c r="U120" s="599"/>
      <c r="V120" s="4"/>
      <c r="W120" s="4"/>
    </row>
    <row r="121" spans="1:23" ht="22.2" customHeight="1" x14ac:dyDescent="0.3">
      <c r="A121" s="506" t="s">
        <v>936</v>
      </c>
      <c r="B121" s="507"/>
      <c r="C121" s="507"/>
      <c r="D121" s="507"/>
      <c r="E121" s="507"/>
      <c r="F121" s="508"/>
      <c r="G121" s="223"/>
      <c r="H121" s="584">
        <v>45777</v>
      </c>
      <c r="I121" s="584"/>
      <c r="J121" s="584"/>
      <c r="K121" s="584"/>
      <c r="L121" s="223"/>
      <c r="M121" s="584">
        <v>45900</v>
      </c>
      <c r="N121" s="584"/>
      <c r="O121" s="584"/>
      <c r="P121" s="584"/>
      <c r="Q121" s="223"/>
      <c r="R121" s="584">
        <v>46022</v>
      </c>
      <c r="S121" s="584"/>
      <c r="T121" s="584"/>
      <c r="U121" s="584"/>
      <c r="V121" s="4"/>
      <c r="W121" s="4"/>
    </row>
    <row r="122" spans="1:23" x14ac:dyDescent="0.3">
      <c r="A122" s="223"/>
      <c r="B122" s="223"/>
      <c r="C122" s="223"/>
      <c r="D122" s="223"/>
      <c r="E122" s="223"/>
      <c r="F122" s="223"/>
      <c r="G122" s="223"/>
      <c r="H122" s="223"/>
      <c r="I122" s="223"/>
      <c r="J122" s="223"/>
      <c r="K122" s="223"/>
      <c r="L122" s="223"/>
      <c r="M122" s="223"/>
      <c r="N122" s="223"/>
      <c r="O122" s="223"/>
      <c r="P122" s="223"/>
      <c r="Q122" s="223"/>
      <c r="R122" s="223"/>
      <c r="S122" s="223"/>
      <c r="T122" s="223"/>
      <c r="U122" s="223"/>
      <c r="V122" s="4"/>
      <c r="W122" s="4"/>
    </row>
    <row r="123" spans="1:23" ht="15" thickBot="1" x14ac:dyDescent="0.35">
      <c r="A123" s="587" t="s">
        <v>822</v>
      </c>
      <c r="B123" s="530" t="s">
        <v>823</v>
      </c>
      <c r="C123" s="554"/>
      <c r="D123" s="552" t="s">
        <v>824</v>
      </c>
      <c r="E123" s="552" t="s">
        <v>825</v>
      </c>
      <c r="F123" s="555" t="s">
        <v>826</v>
      </c>
      <c r="G123" s="223"/>
      <c r="H123" s="555" t="s">
        <v>827</v>
      </c>
      <c r="I123" s="555" t="s">
        <v>828</v>
      </c>
      <c r="J123" s="555" t="s">
        <v>829</v>
      </c>
      <c r="K123" s="588" t="s">
        <v>830</v>
      </c>
      <c r="L123" s="223"/>
      <c r="M123" s="555" t="s">
        <v>827</v>
      </c>
      <c r="N123" s="555" t="s">
        <v>828</v>
      </c>
      <c r="O123" s="555" t="s">
        <v>829</v>
      </c>
      <c r="P123" s="552" t="s">
        <v>830</v>
      </c>
      <c r="Q123" s="223"/>
      <c r="R123" s="555" t="s">
        <v>827</v>
      </c>
      <c r="S123" s="555" t="s">
        <v>828</v>
      </c>
      <c r="T123" s="555" t="s">
        <v>829</v>
      </c>
      <c r="U123" s="552" t="s">
        <v>830</v>
      </c>
      <c r="V123" s="4"/>
      <c r="W123" s="4"/>
    </row>
    <row r="124" spans="1:23" ht="264" x14ac:dyDescent="0.3">
      <c r="A124" s="608" t="s">
        <v>937</v>
      </c>
      <c r="B124" s="609">
        <v>3</v>
      </c>
      <c r="C124" s="243" t="s">
        <v>938</v>
      </c>
      <c r="D124" s="244" t="s">
        <v>1264</v>
      </c>
      <c r="E124" s="230" t="s">
        <v>881</v>
      </c>
      <c r="F124" s="600" t="s">
        <v>1251</v>
      </c>
      <c r="G124" s="4"/>
      <c r="H124" s="371">
        <v>0</v>
      </c>
      <c r="I124" s="371"/>
      <c r="J124" s="592" t="e">
        <f t="shared" ref="J124" si="24">I124/H124</f>
        <v>#DIV/0!</v>
      </c>
      <c r="K124" s="76" t="s">
        <v>1265</v>
      </c>
      <c r="L124" s="4"/>
      <c r="M124" s="76">
        <v>1</v>
      </c>
      <c r="N124" s="371">
        <v>1</v>
      </c>
      <c r="O124" s="592">
        <f>N124/M124</f>
        <v>1</v>
      </c>
      <c r="P124" s="594" t="s">
        <v>1299</v>
      </c>
      <c r="Q124" s="4"/>
      <c r="R124" s="76">
        <v>2</v>
      </c>
      <c r="S124" s="371">
        <v>2</v>
      </c>
      <c r="T124" s="592">
        <f>S124/R124</f>
        <v>1</v>
      </c>
      <c r="U124" s="574" t="s">
        <v>1417</v>
      </c>
      <c r="V124" s="4"/>
      <c r="W124" s="4"/>
    </row>
    <row r="125" spans="1:23" x14ac:dyDescent="0.3">
      <c r="A125" s="4"/>
      <c r="B125" s="4">
        <v>3</v>
      </c>
      <c r="C125" s="4"/>
      <c r="D125" s="4"/>
      <c r="E125" s="4"/>
      <c r="F125" s="4"/>
      <c r="G125" s="4"/>
      <c r="H125" s="4"/>
      <c r="I125" s="4"/>
      <c r="J125" s="4"/>
      <c r="K125" s="4"/>
      <c r="L125" s="4"/>
      <c r="M125" s="4">
        <v>1</v>
      </c>
      <c r="N125" s="4"/>
      <c r="O125" s="4"/>
      <c r="P125" s="4"/>
      <c r="Q125" s="4"/>
      <c r="R125" s="4">
        <v>2</v>
      </c>
      <c r="S125" s="4"/>
      <c r="T125" s="4"/>
      <c r="U125" s="4"/>
      <c r="V125" s="4"/>
      <c r="W125" s="4"/>
    </row>
    <row r="127" spans="1:23" x14ac:dyDescent="0.3">
      <c r="B127">
        <v>60</v>
      </c>
      <c r="H127">
        <v>15</v>
      </c>
      <c r="M127">
        <v>18</v>
      </c>
      <c r="R127">
        <v>27</v>
      </c>
    </row>
  </sheetData>
  <mergeCells count="97">
    <mergeCell ref="A77:F77"/>
    <mergeCell ref="H77:K77"/>
    <mergeCell ref="M77:P77"/>
    <mergeCell ref="R77:U77"/>
    <mergeCell ref="B79:C79"/>
    <mergeCell ref="H92:K92"/>
    <mergeCell ref="M92:P92"/>
    <mergeCell ref="R92:U92"/>
    <mergeCell ref="A93:F93"/>
    <mergeCell ref="H93:K93"/>
    <mergeCell ref="M93:P93"/>
    <mergeCell ref="R93:U93"/>
    <mergeCell ref="A48:A50"/>
    <mergeCell ref="A55:F55"/>
    <mergeCell ref="H55:K55"/>
    <mergeCell ref="M55:P55"/>
    <mergeCell ref="H68:K68"/>
    <mergeCell ref="M68:P68"/>
    <mergeCell ref="R68:U68"/>
    <mergeCell ref="A76:F76"/>
    <mergeCell ref="H76:K76"/>
    <mergeCell ref="M76:P76"/>
    <mergeCell ref="R76:U76"/>
    <mergeCell ref="W1:X1"/>
    <mergeCell ref="W2:X2"/>
    <mergeCell ref="W3:X3"/>
    <mergeCell ref="W4:X4"/>
    <mergeCell ref="A26:F26"/>
    <mergeCell ref="H26:K26"/>
    <mergeCell ref="M26:P26"/>
    <mergeCell ref="R26:U26"/>
    <mergeCell ref="A27:F27"/>
    <mergeCell ref="H27:K27"/>
    <mergeCell ref="M27:P27"/>
    <mergeCell ref="R27:U27"/>
    <mergeCell ref="A1:C4"/>
    <mergeCell ref="D1:V4"/>
    <mergeCell ref="A68:F68"/>
    <mergeCell ref="B70:C70"/>
    <mergeCell ref="A54:F54"/>
    <mergeCell ref="H54:K54"/>
    <mergeCell ref="M54:P54"/>
    <mergeCell ref="R54:U54"/>
    <mergeCell ref="R55:U55"/>
    <mergeCell ref="B57:C57"/>
    <mergeCell ref="A58:A60"/>
    <mergeCell ref="A61:A62"/>
    <mergeCell ref="A67:F67"/>
    <mergeCell ref="H67:K67"/>
    <mergeCell ref="M67:P67"/>
    <mergeCell ref="R67:U67"/>
    <mergeCell ref="B123:C123"/>
    <mergeCell ref="A112:A113"/>
    <mergeCell ref="A96:A99"/>
    <mergeCell ref="A100:A102"/>
    <mergeCell ref="A107:F107"/>
    <mergeCell ref="B110:C110"/>
    <mergeCell ref="B95:C95"/>
    <mergeCell ref="A82:A83"/>
    <mergeCell ref="A80:A81"/>
    <mergeCell ref="A85:A86"/>
    <mergeCell ref="A92:F92"/>
    <mergeCell ref="A44:F44"/>
    <mergeCell ref="H44:K44"/>
    <mergeCell ref="M44:P44"/>
    <mergeCell ref="R44:U44"/>
    <mergeCell ref="A45:F45"/>
    <mergeCell ref="H45:K45"/>
    <mergeCell ref="M45:P45"/>
    <mergeCell ref="R45:U45"/>
    <mergeCell ref="A28:F28"/>
    <mergeCell ref="H28:K28"/>
    <mergeCell ref="M28:P28"/>
    <mergeCell ref="R28:U28"/>
    <mergeCell ref="B30:C30"/>
    <mergeCell ref="R42:U42"/>
    <mergeCell ref="M42:P42"/>
    <mergeCell ref="A42:F42"/>
    <mergeCell ref="H42:K42"/>
    <mergeCell ref="A32:A34"/>
    <mergeCell ref="A35:A37"/>
    <mergeCell ref="B47:C47"/>
    <mergeCell ref="R120:U120"/>
    <mergeCell ref="A121:F121"/>
    <mergeCell ref="H121:K121"/>
    <mergeCell ref="M121:P121"/>
    <mergeCell ref="R121:U121"/>
    <mergeCell ref="H107:K107"/>
    <mergeCell ref="M107:P107"/>
    <mergeCell ref="R107:U107"/>
    <mergeCell ref="A108:F108"/>
    <mergeCell ref="H108:K108"/>
    <mergeCell ref="M108:P108"/>
    <mergeCell ref="R108:U108"/>
    <mergeCell ref="A120:F120"/>
    <mergeCell ref="H120:K120"/>
    <mergeCell ref="M120:P120"/>
  </mergeCells>
  <conditionalFormatting sqref="I31 N31">
    <cfRule type="cellIs" dxfId="181" priority="234" operator="greaterThan">
      <formula>60</formula>
    </cfRule>
  </conditionalFormatting>
  <conditionalFormatting sqref="J31:J38">
    <cfRule type="cellIs" dxfId="180" priority="235" operator="between">
      <formula>0.8</formula>
      <formula>1</formula>
    </cfRule>
    <cfRule type="cellIs" dxfId="179" priority="236" operator="between">
      <formula>0.6</formula>
      <formula>0.79</formula>
    </cfRule>
    <cfRule type="cellIs" dxfId="178" priority="237" operator="between">
      <formula>0</formula>
      <formula>0.59</formula>
    </cfRule>
    <cfRule type="top10" priority="238" rank="10"/>
    <cfRule type="cellIs" dxfId="177" priority="239" operator="greaterThan">
      <formula>0.6</formula>
    </cfRule>
    <cfRule type="cellIs" dxfId="176" priority="240" operator="greaterThan">
      <formula>0.79</formula>
    </cfRule>
    <cfRule type="cellIs" dxfId="175" priority="241" operator="greaterThan">
      <formula>0.8</formula>
    </cfRule>
    <cfRule type="cellIs" dxfId="174" priority="242" operator="lessThan">
      <formula>0.6</formula>
    </cfRule>
    <cfRule type="colorScale" priority="243">
      <colorScale>
        <cfvo type="percentile" val="59"/>
        <cfvo type="percentile" val="79"/>
        <cfvo type="percentile" val="100"/>
        <color rgb="FFF8696B"/>
        <color rgb="FFFFEB84"/>
        <color rgb="FF63BE7B"/>
      </colorScale>
    </cfRule>
    <cfRule type="colorScale" priority="244">
      <colorScale>
        <cfvo type="percent" val="0"/>
        <cfvo type="percent" val="60"/>
        <cfvo type="percent" val="80"/>
        <color rgb="FFFF0000"/>
        <color rgb="FFFFFF00"/>
        <color rgb="FF00B050"/>
      </colorScale>
    </cfRule>
  </conditionalFormatting>
  <conditionalFormatting sqref="O31:O39">
    <cfRule type="cellIs" dxfId="173" priority="245" operator="between">
      <formula>0.8</formula>
      <formula>1</formula>
    </cfRule>
    <cfRule type="cellIs" dxfId="172" priority="246" operator="between">
      <formula>0.6</formula>
      <formula>0.79</formula>
    </cfRule>
    <cfRule type="cellIs" dxfId="171" priority="247" operator="between">
      <formula>0</formula>
      <formula>0.59</formula>
    </cfRule>
    <cfRule type="top10" priority="248" rank="10"/>
    <cfRule type="cellIs" dxfId="170" priority="249" operator="greaterThan">
      <formula>0.6</formula>
    </cfRule>
    <cfRule type="cellIs" dxfId="169" priority="250" operator="greaterThan">
      <formula>0.79</formula>
    </cfRule>
    <cfRule type="cellIs" dxfId="168" priority="251" operator="greaterThan">
      <formula>0.8</formula>
    </cfRule>
    <cfRule type="cellIs" dxfId="167" priority="252" operator="lessThan">
      <formula>0.6</formula>
    </cfRule>
    <cfRule type="colorScale" priority="253">
      <colorScale>
        <cfvo type="percentile" val="59"/>
        <cfvo type="percentile" val="79"/>
        <cfvo type="percentile" val="100"/>
        <color rgb="FFF8696B"/>
        <color rgb="FFFFEB84"/>
        <color rgb="FF63BE7B"/>
      </colorScale>
    </cfRule>
    <cfRule type="colorScale" priority="254">
      <colorScale>
        <cfvo type="percent" val="0"/>
        <cfvo type="percent" val="60"/>
        <cfvo type="percent" val="80"/>
        <color rgb="FFFF0000"/>
        <color rgb="FFFFFF00"/>
        <color rgb="FF00B050"/>
      </colorScale>
    </cfRule>
  </conditionalFormatting>
  <conditionalFormatting sqref="S31">
    <cfRule type="cellIs" dxfId="166" priority="223" operator="greaterThan">
      <formula>60</formula>
    </cfRule>
  </conditionalFormatting>
  <conditionalFormatting sqref="T31:T39">
    <cfRule type="cellIs" dxfId="165" priority="224" operator="between">
      <formula>0.8</formula>
      <formula>1</formula>
    </cfRule>
    <cfRule type="cellIs" dxfId="164" priority="225" operator="between">
      <formula>0.6</formula>
      <formula>0.79</formula>
    </cfRule>
    <cfRule type="cellIs" dxfId="163" priority="226" operator="between">
      <formula>0</formula>
      <formula>0.59</formula>
    </cfRule>
    <cfRule type="top10" priority="227" rank="10"/>
    <cfRule type="cellIs" dxfId="162" priority="228" operator="greaterThan">
      <formula>0.6</formula>
    </cfRule>
    <cfRule type="cellIs" dxfId="161" priority="229" operator="greaterThan">
      <formula>0.79</formula>
    </cfRule>
    <cfRule type="cellIs" dxfId="160" priority="230" operator="greaterThan">
      <formula>0.8</formula>
    </cfRule>
    <cfRule type="cellIs" dxfId="159" priority="231" operator="lessThan">
      <formula>0.6</formula>
    </cfRule>
    <cfRule type="colorScale" priority="232">
      <colorScale>
        <cfvo type="percentile" val="59"/>
        <cfvo type="percentile" val="79"/>
        <cfvo type="percentile" val="100"/>
        <color rgb="FFF8696B"/>
        <color rgb="FFFFEB84"/>
        <color rgb="FF63BE7B"/>
      </colorScale>
    </cfRule>
    <cfRule type="colorScale" priority="233">
      <colorScale>
        <cfvo type="percent" val="0"/>
        <cfvo type="percent" val="60"/>
        <cfvo type="percent" val="80"/>
        <color rgb="FFFF0000"/>
        <color rgb="FFFFFF00"/>
        <color rgb="FF00B050"/>
      </colorScale>
    </cfRule>
  </conditionalFormatting>
  <conditionalFormatting sqref="J48:J50">
    <cfRule type="cellIs" dxfId="158" priority="203" operator="between">
      <formula>0.8</formula>
      <formula>1</formula>
    </cfRule>
    <cfRule type="cellIs" dxfId="157" priority="204" operator="between">
      <formula>0.6</formula>
      <formula>0.79</formula>
    </cfRule>
    <cfRule type="cellIs" dxfId="156" priority="205" operator="between">
      <formula>0</formula>
      <formula>0.59</formula>
    </cfRule>
    <cfRule type="top10" priority="206" rank="10"/>
    <cfRule type="cellIs" dxfId="155" priority="207" operator="greaterThan">
      <formula>0.6</formula>
    </cfRule>
    <cfRule type="cellIs" dxfId="154" priority="208" operator="greaterThan">
      <formula>0.79</formula>
    </cfRule>
    <cfRule type="cellIs" dxfId="153" priority="209" operator="greaterThan">
      <formula>0.8</formula>
    </cfRule>
    <cfRule type="cellIs" dxfId="152" priority="210" operator="lessThan">
      <formula>0.6</formula>
    </cfRule>
    <cfRule type="colorScale" priority="211">
      <colorScale>
        <cfvo type="percentile" val="59"/>
        <cfvo type="percentile" val="79"/>
        <cfvo type="percentile" val="100"/>
        <color rgb="FFF8696B"/>
        <color rgb="FFFFEB84"/>
        <color rgb="FF63BE7B"/>
      </colorScale>
    </cfRule>
    <cfRule type="colorScale" priority="212">
      <colorScale>
        <cfvo type="percent" val="0"/>
        <cfvo type="percent" val="60"/>
        <cfvo type="percent" val="80"/>
        <color rgb="FFFF0000"/>
        <color rgb="FFFFFF00"/>
        <color rgb="FF00B050"/>
      </colorScale>
    </cfRule>
  </conditionalFormatting>
  <conditionalFormatting sqref="O48:O50">
    <cfRule type="cellIs" dxfId="151" priority="213" operator="between">
      <formula>0.8</formula>
      <formula>1</formula>
    </cfRule>
    <cfRule type="cellIs" dxfId="150" priority="214" operator="between">
      <formula>0.6</formula>
      <formula>0.79</formula>
    </cfRule>
    <cfRule type="cellIs" dxfId="149" priority="215" operator="between">
      <formula>0</formula>
      <formula>0.59</formula>
    </cfRule>
    <cfRule type="top10" priority="216" rank="10"/>
    <cfRule type="cellIs" dxfId="148" priority="217" operator="greaterThan">
      <formula>0.6</formula>
    </cfRule>
    <cfRule type="cellIs" dxfId="147" priority="218" operator="greaterThan">
      <formula>0.79</formula>
    </cfRule>
    <cfRule type="cellIs" dxfId="146" priority="219" operator="greaterThan">
      <formula>0.8</formula>
    </cfRule>
    <cfRule type="cellIs" dxfId="145" priority="220" operator="lessThan">
      <formula>0.6</formula>
    </cfRule>
    <cfRule type="colorScale" priority="221">
      <colorScale>
        <cfvo type="percentile" val="59"/>
        <cfvo type="percentile" val="79"/>
        <cfvo type="percentile" val="100"/>
        <color rgb="FFF8696B"/>
        <color rgb="FFFFEB84"/>
        <color rgb="FF63BE7B"/>
      </colorScale>
    </cfRule>
    <cfRule type="colorScale" priority="222">
      <colorScale>
        <cfvo type="percent" val="0"/>
        <cfvo type="percent" val="60"/>
        <cfvo type="percent" val="80"/>
        <color rgb="FFFF0000"/>
        <color rgb="FFFFFF00"/>
        <color rgb="FF00B050"/>
      </colorScale>
    </cfRule>
  </conditionalFormatting>
  <conditionalFormatting sqref="T48:T50">
    <cfRule type="cellIs" dxfId="144" priority="193" operator="between">
      <formula>0.8</formula>
      <formula>1</formula>
    </cfRule>
    <cfRule type="cellIs" dxfId="143" priority="194" operator="between">
      <formula>0.6</formula>
      <formula>0.79</formula>
    </cfRule>
    <cfRule type="cellIs" dxfId="142" priority="195" operator="between">
      <formula>0</formula>
      <formula>0.59</formula>
    </cfRule>
    <cfRule type="top10" priority="196" rank="10"/>
    <cfRule type="cellIs" dxfId="141" priority="197" operator="greaterThan">
      <formula>0.6</formula>
    </cfRule>
    <cfRule type="cellIs" dxfId="140" priority="198" operator="greaterThan">
      <formula>0.79</formula>
    </cfRule>
    <cfRule type="cellIs" dxfId="139" priority="199" operator="greaterThan">
      <formula>0.8</formula>
    </cfRule>
    <cfRule type="cellIs" dxfId="138" priority="200" operator="lessThan">
      <formula>0.6</formula>
    </cfRule>
    <cfRule type="colorScale" priority="201">
      <colorScale>
        <cfvo type="percentile" val="59"/>
        <cfvo type="percentile" val="79"/>
        <cfvo type="percentile" val="100"/>
        <color rgb="FFF8696B"/>
        <color rgb="FFFFEB84"/>
        <color rgb="FF63BE7B"/>
      </colorScale>
    </cfRule>
    <cfRule type="colorScale" priority="202">
      <colorScale>
        <cfvo type="percent" val="0"/>
        <cfvo type="percent" val="60"/>
        <cfvo type="percent" val="80"/>
        <color rgb="FFFF0000"/>
        <color rgb="FFFFFF00"/>
        <color rgb="FF00B050"/>
      </colorScale>
    </cfRule>
  </conditionalFormatting>
  <conditionalFormatting sqref="I58:I59 N58:N59">
    <cfRule type="cellIs" dxfId="137" priority="172" operator="greaterThan">
      <formula>60</formula>
    </cfRule>
  </conditionalFormatting>
  <conditionalFormatting sqref="J58:J63">
    <cfRule type="cellIs" dxfId="136" priority="173" operator="between">
      <formula>0.8</formula>
      <formula>1</formula>
    </cfRule>
    <cfRule type="cellIs" dxfId="135" priority="174" operator="between">
      <formula>0.6</formula>
      <formula>0.79</formula>
    </cfRule>
    <cfRule type="cellIs" dxfId="134" priority="175" operator="between">
      <formula>0</formula>
      <formula>0.59</formula>
    </cfRule>
    <cfRule type="top10" priority="176" rank="10"/>
    <cfRule type="cellIs" dxfId="133" priority="177" operator="greaterThan">
      <formula>0.6</formula>
    </cfRule>
    <cfRule type="cellIs" dxfId="132" priority="178" operator="greaterThan">
      <formula>0.79</formula>
    </cfRule>
    <cfRule type="cellIs" dxfId="131" priority="179" operator="greaterThan">
      <formula>0.8</formula>
    </cfRule>
    <cfRule type="cellIs" dxfId="130" priority="180" operator="lessThan">
      <formula>0.6</formula>
    </cfRule>
    <cfRule type="colorScale" priority="181">
      <colorScale>
        <cfvo type="percentile" val="59"/>
        <cfvo type="percentile" val="79"/>
        <cfvo type="percentile" val="100"/>
        <color rgb="FFF8696B"/>
        <color rgb="FFFFEB84"/>
        <color rgb="FF63BE7B"/>
      </colorScale>
    </cfRule>
    <cfRule type="colorScale" priority="182">
      <colorScale>
        <cfvo type="percent" val="0"/>
        <cfvo type="percent" val="60"/>
        <cfvo type="percent" val="80"/>
        <color rgb="FFFF0000"/>
        <color rgb="FFFFFF00"/>
        <color rgb="FF00B050"/>
      </colorScale>
    </cfRule>
  </conditionalFormatting>
  <conditionalFormatting sqref="O58:O63">
    <cfRule type="cellIs" dxfId="129" priority="183" operator="between">
      <formula>0.8</formula>
      <formula>1</formula>
    </cfRule>
    <cfRule type="cellIs" dxfId="128" priority="184" operator="between">
      <formula>0.6</formula>
      <formula>0.79</formula>
    </cfRule>
    <cfRule type="cellIs" dxfId="127" priority="185" operator="between">
      <formula>0</formula>
      <formula>0.59</formula>
    </cfRule>
    <cfRule type="top10" priority="186" rank="10"/>
    <cfRule type="cellIs" dxfId="126" priority="187" operator="greaterThan">
      <formula>0.6</formula>
    </cfRule>
    <cfRule type="cellIs" dxfId="125" priority="188" operator="greaterThan">
      <formula>0.79</formula>
    </cfRule>
    <cfRule type="cellIs" dxfId="124" priority="189" operator="greaterThan">
      <formula>0.8</formula>
    </cfRule>
    <cfRule type="cellIs" dxfId="123" priority="190" operator="lessThan">
      <formula>0.6</formula>
    </cfRule>
    <cfRule type="colorScale" priority="191">
      <colorScale>
        <cfvo type="percentile" val="59"/>
        <cfvo type="percentile" val="79"/>
        <cfvo type="percentile" val="100"/>
        <color rgb="FFF8696B"/>
        <color rgb="FFFFEB84"/>
        <color rgb="FF63BE7B"/>
      </colorScale>
    </cfRule>
    <cfRule type="colorScale" priority="192">
      <colorScale>
        <cfvo type="percent" val="0"/>
        <cfvo type="percent" val="60"/>
        <cfvo type="percent" val="80"/>
        <color rgb="FFFF0000"/>
        <color rgb="FFFFFF00"/>
        <color rgb="FF00B050"/>
      </colorScale>
    </cfRule>
  </conditionalFormatting>
  <conditionalFormatting sqref="S58:S59">
    <cfRule type="cellIs" dxfId="122" priority="161" operator="greaterThan">
      <formula>60</formula>
    </cfRule>
  </conditionalFormatting>
  <conditionalFormatting sqref="T58:T63">
    <cfRule type="cellIs" dxfId="121" priority="162" operator="between">
      <formula>0.8</formula>
      <formula>1</formula>
    </cfRule>
    <cfRule type="cellIs" dxfId="120" priority="163" operator="between">
      <formula>0.6</formula>
      <formula>0.79</formula>
    </cfRule>
    <cfRule type="cellIs" dxfId="119" priority="164" operator="between">
      <formula>0</formula>
      <formula>0.59</formula>
    </cfRule>
    <cfRule type="top10" priority="165" rank="10"/>
    <cfRule type="cellIs" dxfId="118" priority="166" operator="greaterThan">
      <formula>0.6</formula>
    </cfRule>
    <cfRule type="cellIs" dxfId="117" priority="167" operator="greaterThan">
      <formula>0.79</formula>
    </cfRule>
    <cfRule type="cellIs" dxfId="116" priority="168" operator="greaterThan">
      <formula>0.8</formula>
    </cfRule>
    <cfRule type="cellIs" dxfId="115" priority="169" operator="lessThan">
      <formula>0.6</formula>
    </cfRule>
    <cfRule type="colorScale" priority="170">
      <colorScale>
        <cfvo type="percentile" val="59"/>
        <cfvo type="percentile" val="79"/>
        <cfvo type="percentile" val="100"/>
        <color rgb="FFF8696B"/>
        <color rgb="FFFFEB84"/>
        <color rgb="FF63BE7B"/>
      </colorScale>
    </cfRule>
    <cfRule type="colorScale" priority="171">
      <colorScale>
        <cfvo type="percent" val="0"/>
        <cfvo type="percent" val="60"/>
        <cfvo type="percent" val="80"/>
        <color rgb="FFFF0000"/>
        <color rgb="FFFFFF00"/>
        <color rgb="FF00B050"/>
      </colorScale>
    </cfRule>
  </conditionalFormatting>
  <conditionalFormatting sqref="I71 N71">
    <cfRule type="cellIs" dxfId="114" priority="140" operator="greaterThan">
      <formula>60</formula>
    </cfRule>
  </conditionalFormatting>
  <conditionalFormatting sqref="J71:J72">
    <cfRule type="cellIs" dxfId="113" priority="141" operator="between">
      <formula>0.8</formula>
      <formula>1</formula>
    </cfRule>
    <cfRule type="cellIs" dxfId="112" priority="142" operator="between">
      <formula>0.6</formula>
      <formula>0.79</formula>
    </cfRule>
    <cfRule type="cellIs" dxfId="111" priority="143" operator="between">
      <formula>0</formula>
      <formula>0.59</formula>
    </cfRule>
    <cfRule type="top10" priority="144" rank="10"/>
    <cfRule type="cellIs" dxfId="110" priority="145" operator="greaterThan">
      <formula>0.6</formula>
    </cfRule>
    <cfRule type="cellIs" dxfId="109" priority="146" operator="greaterThan">
      <formula>0.79</formula>
    </cfRule>
    <cfRule type="cellIs" dxfId="108" priority="147" operator="greaterThan">
      <formula>0.8</formula>
    </cfRule>
    <cfRule type="cellIs" dxfId="107" priority="148" operator="lessThan">
      <formula>0.6</formula>
    </cfRule>
    <cfRule type="colorScale" priority="149">
      <colorScale>
        <cfvo type="percentile" val="59"/>
        <cfvo type="percentile" val="79"/>
        <cfvo type="percentile" val="100"/>
        <color rgb="FFF8696B"/>
        <color rgb="FFFFEB84"/>
        <color rgb="FF63BE7B"/>
      </colorScale>
    </cfRule>
    <cfRule type="colorScale" priority="150">
      <colorScale>
        <cfvo type="percent" val="0"/>
        <cfvo type="percent" val="60"/>
        <cfvo type="percent" val="80"/>
        <color rgb="FFFF0000"/>
        <color rgb="FFFFFF00"/>
        <color rgb="FF00B050"/>
      </colorScale>
    </cfRule>
  </conditionalFormatting>
  <conditionalFormatting sqref="O71:O72">
    <cfRule type="cellIs" dxfId="106" priority="151" operator="between">
      <formula>0.8</formula>
      <formula>1</formula>
    </cfRule>
    <cfRule type="cellIs" dxfId="105" priority="152" operator="between">
      <formula>0.6</formula>
      <formula>0.79</formula>
    </cfRule>
    <cfRule type="cellIs" dxfId="104" priority="153" operator="between">
      <formula>0</formula>
      <formula>0.59</formula>
    </cfRule>
    <cfRule type="top10" priority="154" rank="10"/>
    <cfRule type="cellIs" dxfId="103" priority="155" operator="greaterThan">
      <formula>0.6</formula>
    </cfRule>
    <cfRule type="cellIs" dxfId="102" priority="156" operator="greaterThan">
      <formula>0.79</formula>
    </cfRule>
    <cfRule type="cellIs" dxfId="101" priority="157" operator="greaterThan">
      <formula>0.8</formula>
    </cfRule>
    <cfRule type="cellIs" dxfId="100" priority="158" operator="lessThan">
      <formula>0.6</formula>
    </cfRule>
    <cfRule type="colorScale" priority="159">
      <colorScale>
        <cfvo type="percentile" val="59"/>
        <cfvo type="percentile" val="79"/>
        <cfvo type="percentile" val="100"/>
        <color rgb="FFF8696B"/>
        <color rgb="FFFFEB84"/>
        <color rgb="FF63BE7B"/>
      </colorScale>
    </cfRule>
    <cfRule type="colorScale" priority="160">
      <colorScale>
        <cfvo type="percent" val="0"/>
        <cfvo type="percent" val="60"/>
        <cfvo type="percent" val="80"/>
        <color rgb="FFFF0000"/>
        <color rgb="FFFFFF00"/>
        <color rgb="FF00B050"/>
      </colorScale>
    </cfRule>
  </conditionalFormatting>
  <conditionalFormatting sqref="S71">
    <cfRule type="cellIs" dxfId="99" priority="129" operator="greaterThan">
      <formula>60</formula>
    </cfRule>
  </conditionalFormatting>
  <conditionalFormatting sqref="T71:T72">
    <cfRule type="cellIs" dxfId="98" priority="130" operator="between">
      <formula>0.8</formula>
      <formula>1</formula>
    </cfRule>
    <cfRule type="cellIs" dxfId="97" priority="131" operator="between">
      <formula>0.6</formula>
      <formula>0.79</formula>
    </cfRule>
    <cfRule type="cellIs" dxfId="96" priority="132" operator="between">
      <formula>0</formula>
      <formula>0.59</formula>
    </cfRule>
    <cfRule type="top10" priority="133" rank="10"/>
    <cfRule type="cellIs" dxfId="95" priority="134" operator="greaterThan">
      <formula>0.6</formula>
    </cfRule>
    <cfRule type="cellIs" dxfId="94" priority="135" operator="greaterThan">
      <formula>0.79</formula>
    </cfRule>
    <cfRule type="cellIs" dxfId="93" priority="136" operator="greaterThan">
      <formula>0.8</formula>
    </cfRule>
    <cfRule type="cellIs" dxfId="92" priority="137" operator="lessThan">
      <formula>0.6</formula>
    </cfRule>
    <cfRule type="colorScale" priority="138">
      <colorScale>
        <cfvo type="percentile" val="59"/>
        <cfvo type="percentile" val="79"/>
        <cfvo type="percentile" val="100"/>
        <color rgb="FFF8696B"/>
        <color rgb="FFFFEB84"/>
        <color rgb="FF63BE7B"/>
      </colorScale>
    </cfRule>
    <cfRule type="colorScale" priority="139">
      <colorScale>
        <cfvo type="percent" val="0"/>
        <cfvo type="percent" val="60"/>
        <cfvo type="percent" val="80"/>
        <color rgb="FFFF0000"/>
        <color rgb="FFFFFF00"/>
        <color rgb="FF00B050"/>
      </colorScale>
    </cfRule>
  </conditionalFormatting>
  <conditionalFormatting sqref="I80:I81 N80:N81">
    <cfRule type="cellIs" dxfId="91" priority="108" operator="greaterThan">
      <formula>60</formula>
    </cfRule>
  </conditionalFormatting>
  <conditionalFormatting sqref="J80:J88">
    <cfRule type="cellIs" dxfId="90" priority="109" operator="between">
      <formula>0.8</formula>
      <formula>1</formula>
    </cfRule>
    <cfRule type="cellIs" dxfId="89" priority="110" operator="between">
      <formula>0.6</formula>
      <formula>0.79</formula>
    </cfRule>
    <cfRule type="cellIs" dxfId="88" priority="111" operator="between">
      <formula>0</formula>
      <formula>0.59</formula>
    </cfRule>
    <cfRule type="top10" priority="112" rank="10"/>
    <cfRule type="cellIs" dxfId="87" priority="113" operator="greaterThan">
      <formula>0.6</formula>
    </cfRule>
    <cfRule type="cellIs" dxfId="86" priority="114" operator="greaterThan">
      <formula>0.79</formula>
    </cfRule>
    <cfRule type="cellIs" dxfId="85" priority="115" operator="greaterThan">
      <formula>0.8</formula>
    </cfRule>
    <cfRule type="cellIs" dxfId="84" priority="116" operator="lessThan">
      <formula>0.6</formula>
    </cfRule>
    <cfRule type="colorScale" priority="117">
      <colorScale>
        <cfvo type="percentile" val="59"/>
        <cfvo type="percentile" val="79"/>
        <cfvo type="percentile" val="100"/>
        <color rgb="FFF8696B"/>
        <color rgb="FFFFEB84"/>
        <color rgb="FF63BE7B"/>
      </colorScale>
    </cfRule>
    <cfRule type="colorScale" priority="118">
      <colorScale>
        <cfvo type="percent" val="0"/>
        <cfvo type="percent" val="60"/>
        <cfvo type="percent" val="80"/>
        <color rgb="FFFF0000"/>
        <color rgb="FFFFFF00"/>
        <color rgb="FF00B050"/>
      </colorScale>
    </cfRule>
  </conditionalFormatting>
  <conditionalFormatting sqref="O80:O88">
    <cfRule type="cellIs" dxfId="83" priority="119" operator="between">
      <formula>0.8</formula>
      <formula>1</formula>
    </cfRule>
    <cfRule type="cellIs" dxfId="82" priority="120" operator="between">
      <formula>0.6</formula>
      <formula>0.79</formula>
    </cfRule>
    <cfRule type="cellIs" dxfId="81" priority="121" operator="between">
      <formula>0</formula>
      <formula>0.59</formula>
    </cfRule>
    <cfRule type="top10" priority="122" rank="10"/>
    <cfRule type="cellIs" dxfId="80" priority="123" operator="greaterThan">
      <formula>0.6</formula>
    </cfRule>
    <cfRule type="cellIs" dxfId="79" priority="124" operator="greaterThan">
      <formula>0.79</formula>
    </cfRule>
    <cfRule type="cellIs" dxfId="78" priority="125" operator="greaterThan">
      <formula>0.8</formula>
    </cfRule>
    <cfRule type="cellIs" dxfId="77" priority="126" operator="lessThan">
      <formula>0.6</formula>
    </cfRule>
    <cfRule type="colorScale" priority="127">
      <colorScale>
        <cfvo type="percentile" val="59"/>
        <cfvo type="percentile" val="79"/>
        <cfvo type="percentile" val="100"/>
        <color rgb="FFF8696B"/>
        <color rgb="FFFFEB84"/>
        <color rgb="FF63BE7B"/>
      </colorScale>
    </cfRule>
    <cfRule type="colorScale" priority="128">
      <colorScale>
        <cfvo type="percent" val="0"/>
        <cfvo type="percent" val="60"/>
        <cfvo type="percent" val="80"/>
        <color rgb="FFFF0000"/>
        <color rgb="FFFFFF00"/>
        <color rgb="FF00B050"/>
      </colorScale>
    </cfRule>
  </conditionalFormatting>
  <conditionalFormatting sqref="S80:S81">
    <cfRule type="cellIs" dxfId="76" priority="97" operator="greaterThan">
      <formula>60</formula>
    </cfRule>
  </conditionalFormatting>
  <conditionalFormatting sqref="T80:T88">
    <cfRule type="cellIs" dxfId="75" priority="98" operator="between">
      <formula>0.8</formula>
      <formula>1</formula>
    </cfRule>
    <cfRule type="cellIs" dxfId="74" priority="99" operator="between">
      <formula>0.6</formula>
      <formula>0.79</formula>
    </cfRule>
    <cfRule type="cellIs" dxfId="73" priority="100" operator="between">
      <formula>0</formula>
      <formula>0.59</formula>
    </cfRule>
    <cfRule type="top10" priority="101" rank="10"/>
    <cfRule type="cellIs" dxfId="72" priority="102" operator="greaterThan">
      <formula>0.6</formula>
    </cfRule>
    <cfRule type="cellIs" dxfId="71" priority="103" operator="greaterThan">
      <formula>0.79</formula>
    </cfRule>
    <cfRule type="cellIs" dxfId="70" priority="104" operator="greaterThan">
      <formula>0.8</formula>
    </cfRule>
    <cfRule type="cellIs" dxfId="69" priority="105" operator="lessThan">
      <formula>0.6</formula>
    </cfRule>
    <cfRule type="colorScale" priority="106">
      <colorScale>
        <cfvo type="percentile" val="59"/>
        <cfvo type="percentile" val="79"/>
        <cfvo type="percentile" val="100"/>
        <color rgb="FFF8696B"/>
        <color rgb="FFFFEB84"/>
        <color rgb="FF63BE7B"/>
      </colorScale>
    </cfRule>
    <cfRule type="colorScale" priority="107">
      <colorScale>
        <cfvo type="percent" val="0"/>
        <cfvo type="percent" val="60"/>
        <cfvo type="percent" val="80"/>
        <color rgb="FFFF0000"/>
        <color rgb="FFFFFF00"/>
        <color rgb="FF00B050"/>
      </colorScale>
    </cfRule>
  </conditionalFormatting>
  <conditionalFormatting sqref="I96:I100 N96:N100">
    <cfRule type="cellIs" dxfId="68" priority="76" operator="greaterThan">
      <formula>60</formula>
    </cfRule>
  </conditionalFormatting>
  <conditionalFormatting sqref="J96:J103">
    <cfRule type="cellIs" dxfId="67" priority="77" operator="between">
      <formula>0.8</formula>
      <formula>1</formula>
    </cfRule>
    <cfRule type="cellIs" dxfId="66" priority="78" operator="between">
      <formula>0.6</formula>
      <formula>0.79</formula>
    </cfRule>
    <cfRule type="cellIs" dxfId="65" priority="79" operator="between">
      <formula>0</formula>
      <formula>0.59</formula>
    </cfRule>
    <cfRule type="top10" priority="80" rank="10"/>
    <cfRule type="cellIs" dxfId="64" priority="81" operator="greaterThan">
      <formula>0.6</formula>
    </cfRule>
    <cfRule type="cellIs" dxfId="63" priority="82" operator="greaterThan">
      <formula>0.79</formula>
    </cfRule>
    <cfRule type="cellIs" dxfId="62" priority="83" operator="greaterThan">
      <formula>0.8</formula>
    </cfRule>
    <cfRule type="cellIs" dxfId="61" priority="84" operator="lessThan">
      <formula>0.6</formula>
    </cfRule>
    <cfRule type="colorScale" priority="85">
      <colorScale>
        <cfvo type="percentile" val="59"/>
        <cfvo type="percentile" val="79"/>
        <cfvo type="percentile" val="100"/>
        <color rgb="FFF8696B"/>
        <color rgb="FFFFEB84"/>
        <color rgb="FF63BE7B"/>
      </colorScale>
    </cfRule>
    <cfRule type="colorScale" priority="86">
      <colorScale>
        <cfvo type="percent" val="0"/>
        <cfvo type="percent" val="60"/>
        <cfvo type="percent" val="80"/>
        <color rgb="FFFF0000"/>
        <color rgb="FFFFFF00"/>
        <color rgb="FF00B050"/>
      </colorScale>
    </cfRule>
  </conditionalFormatting>
  <conditionalFormatting sqref="O96:O103">
    <cfRule type="cellIs" dxfId="60" priority="87" operator="between">
      <formula>0.8</formula>
      <formula>1</formula>
    </cfRule>
    <cfRule type="cellIs" dxfId="59" priority="88" operator="between">
      <formula>0.6</formula>
      <formula>0.79</formula>
    </cfRule>
    <cfRule type="cellIs" dxfId="58" priority="89" operator="between">
      <formula>0</formula>
      <formula>0.59</formula>
    </cfRule>
    <cfRule type="top10" priority="90" rank="10"/>
    <cfRule type="cellIs" dxfId="57" priority="91" operator="greaterThan">
      <formula>0.6</formula>
    </cfRule>
    <cfRule type="cellIs" dxfId="56" priority="92" operator="greaterThan">
      <formula>0.79</formula>
    </cfRule>
    <cfRule type="cellIs" dxfId="55" priority="93" operator="greaterThan">
      <formula>0.8</formula>
    </cfRule>
    <cfRule type="cellIs" dxfId="54" priority="94" operator="lessThan">
      <formula>0.6</formula>
    </cfRule>
    <cfRule type="colorScale" priority="95">
      <colorScale>
        <cfvo type="percentile" val="59"/>
        <cfvo type="percentile" val="79"/>
        <cfvo type="percentile" val="100"/>
        <color rgb="FFF8696B"/>
        <color rgb="FFFFEB84"/>
        <color rgb="FF63BE7B"/>
      </colorScale>
    </cfRule>
    <cfRule type="colorScale" priority="96">
      <colorScale>
        <cfvo type="percent" val="0"/>
        <cfvo type="percent" val="60"/>
        <cfvo type="percent" val="80"/>
        <color rgb="FFFF0000"/>
        <color rgb="FFFFFF00"/>
        <color rgb="FF00B050"/>
      </colorScale>
    </cfRule>
  </conditionalFormatting>
  <conditionalFormatting sqref="S96:S100">
    <cfRule type="cellIs" dxfId="53" priority="65" operator="greaterThan">
      <formula>60</formula>
    </cfRule>
  </conditionalFormatting>
  <conditionalFormatting sqref="T96:T103">
    <cfRule type="cellIs" dxfId="52" priority="66" operator="between">
      <formula>0.8</formula>
      <formula>1</formula>
    </cfRule>
    <cfRule type="cellIs" dxfId="51" priority="67" operator="between">
      <formula>0.6</formula>
      <formula>0.79</formula>
    </cfRule>
    <cfRule type="cellIs" dxfId="50" priority="68" operator="between">
      <formula>0</formula>
      <formula>0.59</formula>
    </cfRule>
    <cfRule type="top10" priority="69" rank="10"/>
    <cfRule type="cellIs" dxfId="49" priority="70" operator="greaterThan">
      <formula>0.6</formula>
    </cfRule>
    <cfRule type="cellIs" dxfId="48" priority="71" operator="greaterThan">
      <formula>0.79</formula>
    </cfRule>
    <cfRule type="cellIs" dxfId="47" priority="72" operator="greaterThan">
      <formula>0.8</formula>
    </cfRule>
    <cfRule type="cellIs" dxfId="46" priority="73" operator="lessThan">
      <formula>0.6</formula>
    </cfRule>
    <cfRule type="colorScale" priority="74">
      <colorScale>
        <cfvo type="percentile" val="59"/>
        <cfvo type="percentile" val="79"/>
        <cfvo type="percentile" val="100"/>
        <color rgb="FFF8696B"/>
        <color rgb="FFFFEB84"/>
        <color rgb="FF63BE7B"/>
      </colorScale>
    </cfRule>
    <cfRule type="colorScale" priority="75">
      <colorScale>
        <cfvo type="percent" val="0"/>
        <cfvo type="percent" val="60"/>
        <cfvo type="percent" val="80"/>
        <color rgb="FFFF0000"/>
        <color rgb="FFFFFF00"/>
        <color rgb="FF00B050"/>
      </colorScale>
    </cfRule>
  </conditionalFormatting>
  <conditionalFormatting sqref="I111 N111">
    <cfRule type="cellIs" dxfId="45" priority="44" operator="greaterThan">
      <formula>60</formula>
    </cfRule>
  </conditionalFormatting>
  <conditionalFormatting sqref="J111:J116">
    <cfRule type="cellIs" dxfId="44" priority="45" operator="between">
      <formula>0.8</formula>
      <formula>1</formula>
    </cfRule>
    <cfRule type="cellIs" dxfId="43" priority="46" operator="between">
      <formula>0.6</formula>
      <formula>0.79</formula>
    </cfRule>
    <cfRule type="cellIs" dxfId="42" priority="47" operator="between">
      <formula>0</formula>
      <formula>0.59</formula>
    </cfRule>
    <cfRule type="top10" priority="48" rank="10"/>
    <cfRule type="cellIs" dxfId="41" priority="49" operator="greaterThan">
      <formula>0.6</formula>
    </cfRule>
    <cfRule type="cellIs" dxfId="40" priority="50" operator="greaterThan">
      <formula>0.79</formula>
    </cfRule>
    <cfRule type="cellIs" dxfId="39" priority="51" operator="greaterThan">
      <formula>0.8</formula>
    </cfRule>
    <cfRule type="cellIs" dxfId="38" priority="52" operator="lessThan">
      <formula>0.6</formula>
    </cfRule>
    <cfRule type="colorScale" priority="53">
      <colorScale>
        <cfvo type="percentile" val="59"/>
        <cfvo type="percentile" val="79"/>
        <cfvo type="percentile" val="100"/>
        <color rgb="FFF8696B"/>
        <color rgb="FFFFEB84"/>
        <color rgb="FF63BE7B"/>
      </colorScale>
    </cfRule>
    <cfRule type="colorScale" priority="54">
      <colorScale>
        <cfvo type="percent" val="0"/>
        <cfvo type="percent" val="60"/>
        <cfvo type="percent" val="80"/>
        <color rgb="FFFF0000"/>
        <color rgb="FFFFFF00"/>
        <color rgb="FF00B050"/>
      </colorScale>
    </cfRule>
  </conditionalFormatting>
  <conditionalFormatting sqref="O111:O116">
    <cfRule type="cellIs" dxfId="37" priority="55" operator="between">
      <formula>0.8</formula>
      <formula>1</formula>
    </cfRule>
    <cfRule type="cellIs" dxfId="36" priority="56" operator="between">
      <formula>0.6</formula>
      <formula>0.79</formula>
    </cfRule>
    <cfRule type="cellIs" dxfId="35" priority="57" operator="between">
      <formula>0</formula>
      <formula>0.59</formula>
    </cfRule>
    <cfRule type="top10" priority="58" rank="10"/>
    <cfRule type="cellIs" dxfId="34" priority="59" operator="greaterThan">
      <formula>0.6</formula>
    </cfRule>
    <cfRule type="cellIs" dxfId="33" priority="60" operator="greaterThan">
      <formula>0.79</formula>
    </cfRule>
    <cfRule type="cellIs" dxfId="32" priority="61" operator="greaterThan">
      <formula>0.8</formula>
    </cfRule>
    <cfRule type="cellIs" dxfId="31" priority="62" operator="lessThan">
      <formula>0.6</formula>
    </cfRule>
    <cfRule type="colorScale" priority="63">
      <colorScale>
        <cfvo type="percentile" val="59"/>
        <cfvo type="percentile" val="79"/>
        <cfvo type="percentile" val="100"/>
        <color rgb="FFF8696B"/>
        <color rgb="FFFFEB84"/>
        <color rgb="FF63BE7B"/>
      </colorScale>
    </cfRule>
    <cfRule type="colorScale" priority="64">
      <colorScale>
        <cfvo type="percent" val="0"/>
        <cfvo type="percent" val="60"/>
        <cfvo type="percent" val="80"/>
        <color rgb="FFFF0000"/>
        <color rgb="FFFFFF00"/>
        <color rgb="FF00B050"/>
      </colorScale>
    </cfRule>
  </conditionalFormatting>
  <conditionalFormatting sqref="S111">
    <cfRule type="cellIs" dxfId="30" priority="33" operator="greaterThan">
      <formula>60</formula>
    </cfRule>
  </conditionalFormatting>
  <conditionalFormatting sqref="T111:T116">
    <cfRule type="cellIs" dxfId="29" priority="34" operator="between">
      <formula>0.8</formula>
      <formula>1</formula>
    </cfRule>
    <cfRule type="cellIs" dxfId="28" priority="35" operator="between">
      <formula>0.6</formula>
      <formula>0.79</formula>
    </cfRule>
    <cfRule type="cellIs" dxfId="27" priority="36" operator="between">
      <formula>0</formula>
      <formula>0.59</formula>
    </cfRule>
    <cfRule type="top10" priority="37" rank="10"/>
    <cfRule type="cellIs" dxfId="26" priority="38" operator="greaterThan">
      <formula>0.6</formula>
    </cfRule>
    <cfRule type="cellIs" dxfId="25" priority="39" operator="greaterThan">
      <formula>0.79</formula>
    </cfRule>
    <cfRule type="cellIs" dxfId="24" priority="40" operator="greaterThan">
      <formula>0.8</formula>
    </cfRule>
    <cfRule type="cellIs" dxfId="23" priority="41" operator="lessThan">
      <formula>0.6</formula>
    </cfRule>
    <cfRule type="colorScale" priority="42">
      <colorScale>
        <cfvo type="percentile" val="59"/>
        <cfvo type="percentile" val="79"/>
        <cfvo type="percentile" val="100"/>
        <color rgb="FFF8696B"/>
        <color rgb="FFFFEB84"/>
        <color rgb="FF63BE7B"/>
      </colorScale>
    </cfRule>
    <cfRule type="colorScale" priority="43">
      <colorScale>
        <cfvo type="percent" val="0"/>
        <cfvo type="percent" val="60"/>
        <cfvo type="percent" val="80"/>
        <color rgb="FFFF0000"/>
        <color rgb="FFFFFF00"/>
        <color rgb="FF00B050"/>
      </colorScale>
    </cfRule>
  </conditionalFormatting>
  <conditionalFormatting sqref="I124 N124">
    <cfRule type="cellIs" dxfId="22" priority="12" operator="greaterThan">
      <formula>60</formula>
    </cfRule>
  </conditionalFormatting>
  <conditionalFormatting sqref="J124">
    <cfRule type="cellIs" dxfId="21" priority="13" operator="between">
      <formula>0.8</formula>
      <formula>1</formula>
    </cfRule>
    <cfRule type="cellIs" dxfId="20" priority="14" operator="between">
      <formula>0.6</formula>
      <formula>0.79</formula>
    </cfRule>
    <cfRule type="cellIs" dxfId="19" priority="15" operator="between">
      <formula>0</formula>
      <formula>0.59</formula>
    </cfRule>
    <cfRule type="top10" priority="16" rank="10"/>
    <cfRule type="cellIs" dxfId="18" priority="17" operator="greaterThan">
      <formula>0.6</formula>
    </cfRule>
    <cfRule type="cellIs" dxfId="17" priority="18" operator="greaterThan">
      <formula>0.79</formula>
    </cfRule>
    <cfRule type="cellIs" dxfId="16" priority="19" operator="greaterThan">
      <formula>0.8</formula>
    </cfRule>
    <cfRule type="cellIs" dxfId="15" priority="20" operator="lessThan">
      <formula>0.6</formula>
    </cfRule>
    <cfRule type="colorScale" priority="21">
      <colorScale>
        <cfvo type="percentile" val="59"/>
        <cfvo type="percentile" val="79"/>
        <cfvo type="percentile" val="100"/>
        <color rgb="FFF8696B"/>
        <color rgb="FFFFEB84"/>
        <color rgb="FF63BE7B"/>
      </colorScale>
    </cfRule>
    <cfRule type="colorScale" priority="22">
      <colorScale>
        <cfvo type="percent" val="0"/>
        <cfvo type="percent" val="60"/>
        <cfvo type="percent" val="80"/>
        <color rgb="FFFF0000"/>
        <color rgb="FFFFFF00"/>
        <color rgb="FF00B050"/>
      </colorScale>
    </cfRule>
  </conditionalFormatting>
  <conditionalFormatting sqref="O124">
    <cfRule type="cellIs" dxfId="14" priority="23" operator="between">
      <formula>0.8</formula>
      <formula>1</formula>
    </cfRule>
    <cfRule type="cellIs" dxfId="13" priority="24" operator="between">
      <formula>0.6</formula>
      <formula>0.79</formula>
    </cfRule>
    <cfRule type="cellIs" dxfId="12" priority="25" operator="between">
      <formula>0</formula>
      <formula>0.59</formula>
    </cfRule>
    <cfRule type="top10" priority="26" rank="10"/>
    <cfRule type="cellIs" dxfId="11" priority="27" operator="greaterThan">
      <formula>0.6</formula>
    </cfRule>
    <cfRule type="cellIs" dxfId="10" priority="28" operator="greaterThan">
      <formula>0.79</formula>
    </cfRule>
    <cfRule type="cellIs" dxfId="9" priority="29" operator="greaterThan">
      <formula>0.8</formula>
    </cfRule>
    <cfRule type="cellIs" dxfId="8" priority="30" operator="lessThan">
      <formula>0.6</formula>
    </cfRule>
    <cfRule type="colorScale" priority="31">
      <colorScale>
        <cfvo type="percentile" val="59"/>
        <cfvo type="percentile" val="79"/>
        <cfvo type="percentile" val="100"/>
        <color rgb="FFF8696B"/>
        <color rgb="FFFFEB84"/>
        <color rgb="FF63BE7B"/>
      </colorScale>
    </cfRule>
    <cfRule type="colorScale" priority="32">
      <colorScale>
        <cfvo type="percent" val="0"/>
        <cfvo type="percent" val="60"/>
        <cfvo type="percent" val="80"/>
        <color rgb="FFFF0000"/>
        <color rgb="FFFFFF00"/>
        <color rgb="FF00B050"/>
      </colorScale>
    </cfRule>
  </conditionalFormatting>
  <conditionalFormatting sqref="S124">
    <cfRule type="cellIs" dxfId="7" priority="1" operator="greaterThan">
      <formula>60</formula>
    </cfRule>
  </conditionalFormatting>
  <conditionalFormatting sqref="T124">
    <cfRule type="cellIs" dxfId="6" priority="2" operator="between">
      <formula>0.8</formula>
      <formula>1</formula>
    </cfRule>
    <cfRule type="cellIs" dxfId="5" priority="3" operator="between">
      <formula>0.6</formula>
      <formula>0.79</formula>
    </cfRule>
    <cfRule type="cellIs" dxfId="4" priority="4" operator="between">
      <formula>0</formula>
      <formula>0.59</formula>
    </cfRule>
    <cfRule type="top10" priority="5" rank="10"/>
    <cfRule type="cellIs" dxfId="3" priority="6" operator="greaterThan">
      <formula>0.6</formula>
    </cfRule>
    <cfRule type="cellIs" dxfId="2" priority="7" operator="greaterThan">
      <formula>0.79</formula>
    </cfRule>
    <cfRule type="cellIs" dxfId="1" priority="8" operator="greaterThan">
      <formula>0.8</formula>
    </cfRule>
    <cfRule type="cellIs" dxfId="0" priority="9" operator="lessThan">
      <formula>0.6</formula>
    </cfRule>
    <cfRule type="colorScale" priority="10">
      <colorScale>
        <cfvo type="percentile" val="59"/>
        <cfvo type="percentile" val="79"/>
        <cfvo type="percentile" val="100"/>
        <color rgb="FFF8696B"/>
        <color rgb="FFFFEB84"/>
        <color rgb="FF63BE7B"/>
      </colorScale>
    </cfRule>
    <cfRule type="colorScale" priority="11">
      <colorScale>
        <cfvo type="percent" val="0"/>
        <cfvo type="percent" val="60"/>
        <cfvo type="percent" val="80"/>
        <color rgb="FFFF0000"/>
        <color rgb="FFFFFF00"/>
        <color rgb="FF00B050"/>
      </colorScale>
    </cfRule>
  </conditionalFormatting>
  <hyperlinks>
    <hyperlink ref="K32" r:id="rId1" xr:uid="{97FEEAEB-9FF7-4FF0-B0CB-7FFE26EAB1A3}"/>
    <hyperlink ref="K33" r:id="rId2" xr:uid="{917C66E0-A12B-4AFE-BA52-E1506403609A}"/>
    <hyperlink ref="K34" r:id="rId3" xr:uid="{CF398167-3A28-41E3-AE2B-DCC454EFA716}"/>
    <hyperlink ref="K35" r:id="rId4" xr:uid="{A5614828-401F-4BE0-803A-904579A71A89}"/>
    <hyperlink ref="K36" r:id="rId5" xr:uid="{9812A971-020F-42CA-9B3D-AF459D9CF325}"/>
    <hyperlink ref="K37" r:id="rId6" xr:uid="{1CA67039-626A-4D8E-8429-0B1AAA37E416}"/>
    <hyperlink ref="K38" r:id="rId7" xr:uid="{5B711717-E2DF-4A22-A008-757287CCBD96}"/>
    <hyperlink ref="P31" r:id="rId8" xr:uid="{F44D5A5F-A591-4412-937B-17910325C51F}"/>
    <hyperlink ref="P38" r:id="rId9" xr:uid="{71DACB6D-6100-4EAB-9ECF-AEEA7CA266CF}"/>
    <hyperlink ref="U31" r:id="rId10" xr:uid="{E127478D-E668-4D23-B8E7-BC74065D1B6A}"/>
    <hyperlink ref="U38" r:id="rId11" xr:uid="{090FF3BC-D261-4249-8482-33F22598D35D}"/>
    <hyperlink ref="K48" r:id="rId12" display="https://drive.google.com/drive/u/0/folders/1Cb7XO9e6S1VDDPCPKSbed4xd_CS4w-xZ  _x000a__x000a_Informe trimestral PQRSD (Enero a Marzo de 2025)" xr:uid="{FDB47534-C59A-48DC-BD4A-6436F6802877}"/>
    <hyperlink ref="P48" r:id="rId13" display="https://drive.google.com/drive/u/0/folders/1Cb7XO9e6S1VDDPCPKSbed4xd_CS4w-xZ  _x000a_" xr:uid="{B87707D1-DDBD-40D4-8973-9304275DF7B3}"/>
    <hyperlink ref="K50" r:id="rId14" xr:uid="{58DFEE38-B4FA-4852-B296-45E73B7296EE}"/>
    <hyperlink ref="U49" r:id="rId15" xr:uid="{A7975ABE-DD2A-470D-BF3C-477623B94547}"/>
    <hyperlink ref="U58" r:id="rId16" xr:uid="{9A3AF50D-DF9D-46E7-AE07-A363501424F7}"/>
    <hyperlink ref="U59" r:id="rId17" xr:uid="{A477E0BA-242F-48A4-818F-00F70888D943}"/>
    <hyperlink ref="U61" r:id="rId18" xr:uid="{82C8DACF-0AB1-4698-9025-BD8598A70978}"/>
    <hyperlink ref="U62" r:id="rId19" xr:uid="{F03760E6-BC80-4987-A250-3720B28A0E11}"/>
    <hyperlink ref="P71" r:id="rId20" xr:uid="{0159820F-FC4A-4BA8-8243-D2530497DA8E}"/>
    <hyperlink ref="P72" r:id="rId21" xr:uid="{6549908D-4344-4B2B-94D4-11E88AAEF3ED}"/>
    <hyperlink ref="K84" r:id="rId22" xr:uid="{9095B93D-1F65-4635-B035-3A005D778C39}"/>
    <hyperlink ref="K85" r:id="rId23" display="https://drive.google.com/drive/u/0/folders/1I3F-fo-y7RX7dO1xGwMAiN7xj2-L5V0z " xr:uid="{F8E49396-34D5-4424-941A-F7F901C9BD42}"/>
    <hyperlink ref="P81" r:id="rId24" xr:uid="{358D99C3-9D09-4E1F-B83A-3DCEEECF8E97}"/>
    <hyperlink ref="P80" r:id="rId25" xr:uid="{80168F27-54CF-42D6-8699-754867554AF5}"/>
    <hyperlink ref="P85" r:id="rId26" display="https://drive.google.com/drive/u/0/folders/1I3F-fo-y7RX7dO1xGwMAiN7xj2-L5V0z " xr:uid="{794318D4-F8E7-4961-B233-1F95EB727474}"/>
    <hyperlink ref="K83" r:id="rId27" xr:uid="{03D78FB2-1E75-45DC-B696-750910C59FA4}"/>
    <hyperlink ref="U80" r:id="rId28" xr:uid="{7090367D-2437-4A04-8CE5-EE7A9B08B574}"/>
    <hyperlink ref="U81" r:id="rId29" xr:uid="{68A77D89-94DC-44E0-A0A7-B8F67A6EFAB0}"/>
    <hyperlink ref="U82" r:id="rId30" xr:uid="{1DA91EF5-4BFA-4831-9F85-33A056A6DFE3}"/>
    <hyperlink ref="U86" r:id="rId31" display="https://drive.google.com/drive/u/0/folders/1hbL29BFqmLKYDEYVHnDZ3jGO18RwKqAm" xr:uid="{544F6C80-7FC1-494F-A1ED-4B283D7050DD}"/>
    <hyperlink ref="U88" r:id="rId32" xr:uid="{13247655-9A57-4144-9E63-81164DEBF85F}"/>
    <hyperlink ref="K97" r:id="rId33" xr:uid="{8F234218-0ADC-4834-A298-5E7B015D3AEE}"/>
    <hyperlink ref="P103" r:id="rId34" xr:uid="{4C4FD4DD-1FFE-40D7-8DE5-20FB4729DC9A}"/>
    <hyperlink ref="P102" r:id="rId35" display="https://www.youtube.com/watch?v=8gmwqNljyPI" xr:uid="{C992966E-86F3-4827-B2EE-ED013FA40504}"/>
    <hyperlink ref="U99" r:id="rId36" xr:uid="{78B64371-BD2B-441F-9FC0-67582FEB0721}"/>
    <hyperlink ref="U96" r:id="rId37" display="https://drive.google.com/file/d/1DGpQpo53BK5Uwd9BVNqksjS7YiAMtLgK/view?usp=drive_link" xr:uid="{2B9E233F-F97E-4B48-8110-8EA40532E5BA}"/>
    <hyperlink ref="P111" r:id="rId38" display="https://drive.google.com/drive/u/0/folders/1WzeLltDWIx7yzsnHVVLQdNmKvLTwOqQL" xr:uid="{56FA35DC-26D6-4785-B930-AB8231B2D758}"/>
    <hyperlink ref="U111" r:id="rId39" xr:uid="{4763E362-B9DC-4115-82AA-907E9A09320F}"/>
    <hyperlink ref="U112" r:id="rId40" xr:uid="{C33C86E1-5D53-4E2D-BCFA-052C800770E8}"/>
    <hyperlink ref="U115" r:id="rId41" xr:uid="{CA02D8E8-649B-47B3-BE99-CAB0875BC358}"/>
    <hyperlink ref="U116" r:id="rId42" xr:uid="{8B46E11D-44C1-4F7A-9958-F231CDD9B339}"/>
    <hyperlink ref="U113" r:id="rId43" display="https://drive.google.com/drive/u/0/folders/1n6t7yM0pZuL74IKglyVO2lWRX7yne5qe" xr:uid="{5E80F415-C8C7-4ED4-9B99-C7970E4B0DEF}"/>
    <hyperlink ref="U114" r:id="rId44" display="https://drive.google.com/drive/u/0/folders/14RnG91dsUxj3TDIfuQIoGNpcBQIBI-k7" xr:uid="{C23A7A0B-6638-4CAB-86BE-B1E0A9DA9A42}"/>
    <hyperlink ref="U124" r:id="rId45" xr:uid="{750C3CE2-3F4E-4BD6-BE09-0AE9B933E1D9}"/>
  </hyperlinks>
  <pageMargins left="0.7" right="0.7" top="0.75" bottom="0.75" header="0.3" footer="0.3"/>
  <pageSetup orientation="portrait" r:id="rId46"/>
  <drawing r:id="rId4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9"/>
  <dimension ref="A1:AI35"/>
  <sheetViews>
    <sheetView topLeftCell="Q27" zoomScale="89" zoomScaleNormal="89" workbookViewId="0">
      <selection activeCell="Y24" sqref="Y24"/>
    </sheetView>
  </sheetViews>
  <sheetFormatPr baseColWidth="10" defaultColWidth="11.44140625" defaultRowHeight="14.4" x14ac:dyDescent="0.3"/>
  <cols>
    <col min="1" max="1" width="19.44140625" style="56" customWidth="1"/>
    <col min="2" max="17" width="19.44140625" style="38" customWidth="1"/>
    <col min="18" max="33" width="11.44140625" style="38"/>
    <col min="34" max="34" width="18.5546875" style="38" customWidth="1"/>
    <col min="35" max="16384" width="11.44140625" style="38"/>
  </cols>
  <sheetData>
    <row r="1" spans="1:35" s="26" customFormat="1" ht="20.100000000000001" customHeight="1" x14ac:dyDescent="0.3">
      <c r="A1" s="446"/>
      <c r="B1" s="446"/>
      <c r="C1" s="446"/>
      <c r="D1" s="540" t="s">
        <v>110</v>
      </c>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447" t="s">
        <v>398</v>
      </c>
      <c r="AG1" s="447"/>
      <c r="AH1" s="447"/>
    </row>
    <row r="2" spans="1:35" s="26" customFormat="1" ht="20.100000000000001" customHeight="1" x14ac:dyDescent="0.3">
      <c r="A2" s="446"/>
      <c r="B2" s="446"/>
      <c r="C2" s="446"/>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447" t="s">
        <v>411</v>
      </c>
      <c r="AG2" s="447"/>
      <c r="AH2" s="447"/>
    </row>
    <row r="3" spans="1:35" s="26" customFormat="1" ht="20.100000000000001" customHeight="1" x14ac:dyDescent="0.3">
      <c r="A3" s="446"/>
      <c r="B3" s="446"/>
      <c r="C3" s="446"/>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447" t="s">
        <v>399</v>
      </c>
      <c r="AG3" s="447"/>
      <c r="AH3" s="447"/>
    </row>
    <row r="4" spans="1:35" s="26" customFormat="1" ht="20.100000000000001" customHeight="1" x14ac:dyDescent="0.3">
      <c r="A4" s="446"/>
      <c r="B4" s="446"/>
      <c r="C4" s="446"/>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447" t="s">
        <v>400</v>
      </c>
      <c r="AG4" s="447"/>
      <c r="AH4" s="447"/>
    </row>
    <row r="5" spans="1:35" s="50" customFormat="1" ht="32.25" customHeight="1" x14ac:dyDescent="0.3">
      <c r="A5" s="460" t="s">
        <v>143</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row>
    <row r="6" spans="1:35" s="50" customFormat="1" ht="32.2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row>
    <row r="7" spans="1:35" s="50" customFormat="1" ht="32.2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row>
    <row r="8" spans="1:35" ht="16.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5" ht="20.25" customHeight="1" x14ac:dyDescent="0.3">
      <c r="A9" s="444" t="s">
        <v>289</v>
      </c>
      <c r="B9" s="444"/>
      <c r="C9" s="539" t="s">
        <v>290</v>
      </c>
      <c r="D9" s="539"/>
      <c r="E9" s="539"/>
      <c r="F9" s="115" t="s">
        <v>38</v>
      </c>
      <c r="G9" s="444">
        <v>2025</v>
      </c>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row>
    <row r="10" spans="1:35" s="6" customFormat="1" ht="15" customHeight="1" x14ac:dyDescent="0.3">
      <c r="A10" s="445" t="s">
        <v>288</v>
      </c>
      <c r="B10" s="445" t="s">
        <v>287</v>
      </c>
      <c r="C10" s="445" t="s">
        <v>286</v>
      </c>
      <c r="D10" s="445" t="s">
        <v>285</v>
      </c>
      <c r="E10" s="445" t="s">
        <v>2</v>
      </c>
      <c r="F10" s="449" t="s">
        <v>67</v>
      </c>
      <c r="G10" s="449"/>
      <c r="H10" s="449"/>
      <c r="I10" s="449"/>
      <c r="J10" s="449"/>
      <c r="K10" s="449"/>
      <c r="L10" s="449"/>
      <c r="M10" s="449"/>
      <c r="N10" s="449"/>
      <c r="O10" s="449"/>
      <c r="P10" s="449"/>
      <c r="Q10" s="449"/>
      <c r="R10" s="459" t="s">
        <v>66</v>
      </c>
      <c r="S10" s="459"/>
      <c r="T10" s="459"/>
      <c r="U10" s="459"/>
      <c r="V10" s="459"/>
      <c r="W10" s="459"/>
      <c r="X10" s="459"/>
      <c r="Y10" s="459"/>
      <c r="Z10" s="459"/>
      <c r="AA10" s="459"/>
      <c r="AB10" s="459"/>
      <c r="AC10" s="459"/>
      <c r="AD10" s="459"/>
      <c r="AE10" s="459"/>
      <c r="AF10" s="459"/>
      <c r="AG10" s="459"/>
      <c r="AH10" s="459" t="s">
        <v>14</v>
      </c>
    </row>
    <row r="11" spans="1:35" s="6" customFormat="1" ht="15" customHeight="1" x14ac:dyDescent="0.3">
      <c r="A11" s="445"/>
      <c r="B11" s="445"/>
      <c r="C11" s="445"/>
      <c r="D11" s="445"/>
      <c r="E11" s="445"/>
      <c r="F11" s="449"/>
      <c r="G11" s="449"/>
      <c r="H11" s="449"/>
      <c r="I11" s="449"/>
      <c r="J11" s="449"/>
      <c r="K11" s="449"/>
      <c r="L11" s="449"/>
      <c r="M11" s="449"/>
      <c r="N11" s="449"/>
      <c r="O11" s="449"/>
      <c r="P11" s="449"/>
      <c r="Q11" s="449"/>
      <c r="R11" s="459" t="s">
        <v>15</v>
      </c>
      <c r="S11" s="459"/>
      <c r="T11" s="459"/>
      <c r="U11" s="459"/>
      <c r="V11" s="459" t="s">
        <v>16</v>
      </c>
      <c r="W11" s="459"/>
      <c r="X11" s="459"/>
      <c r="Y11" s="459"/>
      <c r="Z11" s="459" t="s">
        <v>17</v>
      </c>
      <c r="AA11" s="459"/>
      <c r="AB11" s="459"/>
      <c r="AC11" s="459"/>
      <c r="AD11" s="459" t="s">
        <v>18</v>
      </c>
      <c r="AE11" s="459"/>
      <c r="AF11" s="459"/>
      <c r="AG11" s="459"/>
      <c r="AH11" s="459"/>
    </row>
    <row r="12" spans="1:35" s="6" customFormat="1" ht="30.6"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3" t="s">
        <v>21</v>
      </c>
      <c r="U12" s="113" t="s">
        <v>13</v>
      </c>
      <c r="V12" s="113" t="s">
        <v>40</v>
      </c>
      <c r="W12" s="113" t="s">
        <v>41</v>
      </c>
      <c r="X12" s="113" t="s">
        <v>42</v>
      </c>
      <c r="Y12" s="113" t="s">
        <v>68</v>
      </c>
      <c r="Z12" s="113" t="s">
        <v>43</v>
      </c>
      <c r="AA12" s="113" t="s">
        <v>44</v>
      </c>
      <c r="AB12" s="113" t="s">
        <v>45</v>
      </c>
      <c r="AC12" s="113" t="s">
        <v>70</v>
      </c>
      <c r="AD12" s="113" t="s">
        <v>46</v>
      </c>
      <c r="AE12" s="113" t="s">
        <v>47</v>
      </c>
      <c r="AF12" s="113" t="s">
        <v>48</v>
      </c>
      <c r="AG12" s="113" t="s">
        <v>71</v>
      </c>
      <c r="AH12" s="459"/>
    </row>
    <row r="13" spans="1:35" ht="120.75" customHeight="1" x14ac:dyDescent="0.3">
      <c r="A13" s="116" t="s">
        <v>50</v>
      </c>
      <c r="B13" s="126" t="s">
        <v>53</v>
      </c>
      <c r="C13" s="126" t="s">
        <v>49</v>
      </c>
      <c r="D13" s="126" t="s">
        <v>51</v>
      </c>
      <c r="E13" s="126" t="s">
        <v>52</v>
      </c>
      <c r="F13" s="126" t="s">
        <v>58</v>
      </c>
      <c r="G13" s="126" t="s">
        <v>133</v>
      </c>
      <c r="H13" s="126" t="s">
        <v>59</v>
      </c>
      <c r="I13" s="126" t="s">
        <v>63</v>
      </c>
      <c r="J13" s="126" t="s">
        <v>61</v>
      </c>
      <c r="K13" s="126" t="s">
        <v>65</v>
      </c>
      <c r="L13" s="126" t="s">
        <v>64</v>
      </c>
      <c r="M13" s="126" t="s">
        <v>22</v>
      </c>
      <c r="N13" s="126" t="s">
        <v>23</v>
      </c>
      <c r="O13" s="126" t="s">
        <v>24</v>
      </c>
      <c r="P13" s="126" t="s">
        <v>25</v>
      </c>
      <c r="Q13" s="126" t="s">
        <v>26</v>
      </c>
      <c r="R13" s="127" t="s">
        <v>28</v>
      </c>
      <c r="S13" s="127" t="s">
        <v>29</v>
      </c>
      <c r="T13" s="127" t="s">
        <v>30</v>
      </c>
      <c r="U13" s="127" t="s">
        <v>27</v>
      </c>
      <c r="V13" s="127" t="s">
        <v>31</v>
      </c>
      <c r="W13" s="127" t="s">
        <v>32</v>
      </c>
      <c r="X13" s="127" t="s">
        <v>30</v>
      </c>
      <c r="Y13" s="127" t="s">
        <v>69</v>
      </c>
      <c r="Z13" s="127" t="s">
        <v>33</v>
      </c>
      <c r="AA13" s="127" t="s">
        <v>34</v>
      </c>
      <c r="AB13" s="127" t="s">
        <v>30</v>
      </c>
      <c r="AC13" s="127" t="s">
        <v>73</v>
      </c>
      <c r="AD13" s="127" t="s">
        <v>35</v>
      </c>
      <c r="AE13" s="127" t="s">
        <v>36</v>
      </c>
      <c r="AF13" s="127" t="s">
        <v>30</v>
      </c>
      <c r="AG13" s="127" t="s">
        <v>72</v>
      </c>
      <c r="AH13" s="127" t="s">
        <v>74</v>
      </c>
    </row>
    <row r="14" spans="1:35" s="91" customFormat="1" ht="48" x14ac:dyDescent="0.3">
      <c r="A14" s="116" t="s">
        <v>570</v>
      </c>
      <c r="B14" s="109" t="s">
        <v>478</v>
      </c>
      <c r="C14" s="109" t="s">
        <v>571</v>
      </c>
      <c r="D14" s="118" t="s">
        <v>818</v>
      </c>
      <c r="E14" s="109" t="s">
        <v>572</v>
      </c>
      <c r="F14" s="109" t="s">
        <v>573</v>
      </c>
      <c r="G14" s="109" t="s">
        <v>574</v>
      </c>
      <c r="H14" s="109" t="s">
        <v>575</v>
      </c>
      <c r="I14" s="109" t="s">
        <v>576</v>
      </c>
      <c r="J14" s="122" t="s">
        <v>577</v>
      </c>
      <c r="K14" s="109" t="s">
        <v>578</v>
      </c>
      <c r="L14" s="109" t="s">
        <v>579</v>
      </c>
      <c r="M14" s="183">
        <v>1</v>
      </c>
      <c r="N14" s="109" t="s">
        <v>580</v>
      </c>
      <c r="O14" s="109" t="s">
        <v>581</v>
      </c>
      <c r="P14" s="110">
        <v>45658</v>
      </c>
      <c r="Q14" s="110">
        <v>45688</v>
      </c>
      <c r="R14" s="144">
        <v>1</v>
      </c>
      <c r="S14" s="150">
        <v>1</v>
      </c>
      <c r="T14" s="150">
        <f t="shared" ref="T14:T30" si="0">S14/R14</f>
        <v>1</v>
      </c>
      <c r="U14" s="143"/>
      <c r="V14" s="152">
        <v>0</v>
      </c>
      <c r="W14" s="151"/>
      <c r="X14" s="152" t="e">
        <f>W14/V14</f>
        <v>#DIV/0!</v>
      </c>
      <c r="Y14" s="151"/>
      <c r="Z14" s="154">
        <v>0</v>
      </c>
      <c r="AA14" s="153"/>
      <c r="AB14" s="154" t="e">
        <f>AA14/Z14</f>
        <v>#DIV/0!</v>
      </c>
      <c r="AC14" s="153"/>
      <c r="AD14" s="156">
        <v>0</v>
      </c>
      <c r="AE14" s="155"/>
      <c r="AF14" s="156" t="e">
        <f>AE14/AD14</f>
        <v>#DIV/0!</v>
      </c>
      <c r="AG14" s="155"/>
      <c r="AH14" s="111" t="s">
        <v>1184</v>
      </c>
    </row>
    <row r="15" spans="1:35" s="57" customFormat="1" ht="48" x14ac:dyDescent="0.3">
      <c r="A15" s="116" t="s">
        <v>570</v>
      </c>
      <c r="B15" s="109" t="s">
        <v>478</v>
      </c>
      <c r="C15" s="109" t="s">
        <v>571</v>
      </c>
      <c r="D15" s="118" t="s">
        <v>818</v>
      </c>
      <c r="E15" s="109" t="s">
        <v>572</v>
      </c>
      <c r="F15" s="109" t="s">
        <v>573</v>
      </c>
      <c r="G15" s="109" t="s">
        <v>574</v>
      </c>
      <c r="H15" s="109" t="s">
        <v>575</v>
      </c>
      <c r="I15" s="109" t="s">
        <v>582</v>
      </c>
      <c r="J15" s="122" t="s">
        <v>577</v>
      </c>
      <c r="K15" s="109" t="s">
        <v>583</v>
      </c>
      <c r="L15" s="109" t="s">
        <v>584</v>
      </c>
      <c r="M15" s="183">
        <v>1</v>
      </c>
      <c r="N15" s="122" t="s">
        <v>585</v>
      </c>
      <c r="O15" s="122" t="s">
        <v>581</v>
      </c>
      <c r="P15" s="110">
        <v>45689</v>
      </c>
      <c r="Q15" s="110">
        <v>45716</v>
      </c>
      <c r="R15" s="144">
        <v>1</v>
      </c>
      <c r="S15" s="144">
        <v>1</v>
      </c>
      <c r="T15" s="144">
        <f t="shared" si="0"/>
        <v>1</v>
      </c>
      <c r="U15" s="143"/>
      <c r="V15" s="152">
        <v>0</v>
      </c>
      <c r="W15" s="151"/>
      <c r="X15" s="152" t="e">
        <f t="shared" ref="X15:X30" si="1">W15/V15</f>
        <v>#DIV/0!</v>
      </c>
      <c r="Y15" s="151"/>
      <c r="Z15" s="154">
        <v>0</v>
      </c>
      <c r="AA15" s="153"/>
      <c r="AB15" s="154" t="e">
        <f t="shared" ref="AB15:AB30" si="2">AA15/Z15</f>
        <v>#DIV/0!</v>
      </c>
      <c r="AC15" s="153"/>
      <c r="AD15" s="156">
        <v>0</v>
      </c>
      <c r="AE15" s="155"/>
      <c r="AF15" s="156" t="e">
        <f t="shared" ref="AF15:AF30" si="3">AE15/AD15</f>
        <v>#DIV/0!</v>
      </c>
      <c r="AG15" s="155"/>
      <c r="AH15" s="111" t="s">
        <v>1184</v>
      </c>
    </row>
    <row r="16" spans="1:35" s="91" customFormat="1" ht="48" x14ac:dyDescent="0.3">
      <c r="A16" s="116" t="s">
        <v>570</v>
      </c>
      <c r="B16" s="109" t="s">
        <v>478</v>
      </c>
      <c r="C16" s="109" t="s">
        <v>571</v>
      </c>
      <c r="D16" s="118" t="s">
        <v>818</v>
      </c>
      <c r="E16" s="109" t="s">
        <v>572</v>
      </c>
      <c r="F16" s="109" t="s">
        <v>573</v>
      </c>
      <c r="G16" s="109" t="s">
        <v>574</v>
      </c>
      <c r="H16" s="109" t="s">
        <v>575</v>
      </c>
      <c r="I16" s="109" t="s">
        <v>586</v>
      </c>
      <c r="J16" s="122" t="s">
        <v>577</v>
      </c>
      <c r="K16" s="109" t="s">
        <v>587</v>
      </c>
      <c r="L16" s="109" t="s">
        <v>588</v>
      </c>
      <c r="M16" s="183">
        <v>1</v>
      </c>
      <c r="N16" s="122" t="s">
        <v>589</v>
      </c>
      <c r="O16" s="122" t="s">
        <v>581</v>
      </c>
      <c r="P16" s="110">
        <v>45689</v>
      </c>
      <c r="Q16" s="110">
        <v>45716</v>
      </c>
      <c r="R16" s="144">
        <v>1</v>
      </c>
      <c r="S16" s="144">
        <v>1</v>
      </c>
      <c r="T16" s="144">
        <f t="shared" si="0"/>
        <v>1</v>
      </c>
      <c r="U16" s="143"/>
      <c r="V16" s="152">
        <v>0</v>
      </c>
      <c r="W16" s="151"/>
      <c r="X16" s="152" t="e">
        <f t="shared" si="1"/>
        <v>#DIV/0!</v>
      </c>
      <c r="Y16" s="151"/>
      <c r="Z16" s="154">
        <v>0</v>
      </c>
      <c r="AA16" s="153"/>
      <c r="AB16" s="154" t="e">
        <f t="shared" si="2"/>
        <v>#DIV/0!</v>
      </c>
      <c r="AC16" s="153"/>
      <c r="AD16" s="156">
        <v>0</v>
      </c>
      <c r="AE16" s="155"/>
      <c r="AF16" s="156" t="e">
        <f t="shared" si="3"/>
        <v>#DIV/0!</v>
      </c>
      <c r="AG16" s="155"/>
      <c r="AH16" s="111" t="s">
        <v>1184</v>
      </c>
    </row>
    <row r="17" spans="1:34" s="55" customFormat="1" ht="81.599999999999994" x14ac:dyDescent="0.3">
      <c r="A17" s="116" t="s">
        <v>570</v>
      </c>
      <c r="B17" s="109" t="s">
        <v>478</v>
      </c>
      <c r="C17" s="109" t="s">
        <v>571</v>
      </c>
      <c r="D17" s="118" t="s">
        <v>818</v>
      </c>
      <c r="E17" s="109" t="s">
        <v>572</v>
      </c>
      <c r="F17" s="109" t="s">
        <v>573</v>
      </c>
      <c r="G17" s="109" t="s">
        <v>574</v>
      </c>
      <c r="H17" s="109" t="s">
        <v>575</v>
      </c>
      <c r="I17" s="109" t="s">
        <v>590</v>
      </c>
      <c r="J17" s="122" t="s">
        <v>577</v>
      </c>
      <c r="K17" s="109" t="s">
        <v>591</v>
      </c>
      <c r="L17" s="109" t="s">
        <v>592</v>
      </c>
      <c r="M17" s="183">
        <v>1</v>
      </c>
      <c r="N17" s="122" t="s">
        <v>593</v>
      </c>
      <c r="O17" s="122" t="s">
        <v>581</v>
      </c>
      <c r="P17" s="110">
        <v>45717</v>
      </c>
      <c r="Q17" s="110">
        <v>45747</v>
      </c>
      <c r="R17" s="144">
        <v>1</v>
      </c>
      <c r="S17" s="144">
        <v>1</v>
      </c>
      <c r="T17" s="144">
        <f t="shared" si="0"/>
        <v>1</v>
      </c>
      <c r="U17" s="143"/>
      <c r="V17" s="152">
        <v>0</v>
      </c>
      <c r="W17" s="151"/>
      <c r="X17" s="152" t="e">
        <f t="shared" si="1"/>
        <v>#DIV/0!</v>
      </c>
      <c r="Y17" s="151"/>
      <c r="Z17" s="154">
        <v>0</v>
      </c>
      <c r="AA17" s="153"/>
      <c r="AB17" s="154" t="e">
        <f t="shared" si="2"/>
        <v>#DIV/0!</v>
      </c>
      <c r="AC17" s="153"/>
      <c r="AD17" s="156">
        <v>0</v>
      </c>
      <c r="AE17" s="155"/>
      <c r="AF17" s="156" t="e">
        <f t="shared" si="3"/>
        <v>#DIV/0!</v>
      </c>
      <c r="AG17" s="155"/>
      <c r="AH17" s="111" t="s">
        <v>1184</v>
      </c>
    </row>
    <row r="18" spans="1:34" s="55" customFormat="1" ht="25.95" customHeight="1" x14ac:dyDescent="0.3">
      <c r="A18" s="116" t="s">
        <v>570</v>
      </c>
      <c r="B18" s="109" t="s">
        <v>478</v>
      </c>
      <c r="C18" s="109" t="s">
        <v>571</v>
      </c>
      <c r="D18" s="118" t="s">
        <v>818</v>
      </c>
      <c r="E18" s="109" t="s">
        <v>572</v>
      </c>
      <c r="F18" s="109" t="s">
        <v>573</v>
      </c>
      <c r="G18" s="109" t="s">
        <v>574</v>
      </c>
      <c r="H18" s="109" t="s">
        <v>575</v>
      </c>
      <c r="I18" s="109" t="s">
        <v>594</v>
      </c>
      <c r="J18" s="122" t="s">
        <v>577</v>
      </c>
      <c r="K18" s="109" t="s">
        <v>595</v>
      </c>
      <c r="L18" s="109" t="s">
        <v>596</v>
      </c>
      <c r="M18" s="183">
        <v>1</v>
      </c>
      <c r="N18" s="122" t="s">
        <v>597</v>
      </c>
      <c r="O18" s="122" t="s">
        <v>581</v>
      </c>
      <c r="P18" s="110">
        <v>45717</v>
      </c>
      <c r="Q18" s="110">
        <v>45747</v>
      </c>
      <c r="R18" s="144">
        <v>1</v>
      </c>
      <c r="S18" s="144">
        <v>1</v>
      </c>
      <c r="T18" s="144">
        <f t="shared" si="0"/>
        <v>1</v>
      </c>
      <c r="U18" s="143"/>
      <c r="V18" s="152">
        <v>0</v>
      </c>
      <c r="W18" s="151"/>
      <c r="X18" s="152" t="e">
        <f t="shared" si="1"/>
        <v>#DIV/0!</v>
      </c>
      <c r="Y18" s="151"/>
      <c r="Z18" s="154">
        <v>0</v>
      </c>
      <c r="AA18" s="153"/>
      <c r="AB18" s="154" t="e">
        <f t="shared" si="2"/>
        <v>#DIV/0!</v>
      </c>
      <c r="AC18" s="153"/>
      <c r="AD18" s="156">
        <v>0</v>
      </c>
      <c r="AE18" s="155"/>
      <c r="AF18" s="156" t="e">
        <f t="shared" si="3"/>
        <v>#DIV/0!</v>
      </c>
      <c r="AG18" s="155"/>
      <c r="AH18" s="111" t="s">
        <v>1184</v>
      </c>
    </row>
    <row r="19" spans="1:34" s="55" customFormat="1" ht="48" x14ac:dyDescent="0.3">
      <c r="A19" s="116" t="s">
        <v>570</v>
      </c>
      <c r="B19" s="109" t="s">
        <v>478</v>
      </c>
      <c r="C19" s="109" t="s">
        <v>571</v>
      </c>
      <c r="D19" s="118" t="s">
        <v>818</v>
      </c>
      <c r="E19" s="109" t="s">
        <v>572</v>
      </c>
      <c r="F19" s="109" t="s">
        <v>573</v>
      </c>
      <c r="G19" s="109" t="s">
        <v>574</v>
      </c>
      <c r="H19" s="109" t="s">
        <v>575</v>
      </c>
      <c r="I19" s="109" t="s">
        <v>598</v>
      </c>
      <c r="J19" s="122" t="s">
        <v>577</v>
      </c>
      <c r="K19" s="109" t="s">
        <v>599</v>
      </c>
      <c r="L19" s="109" t="s">
        <v>600</v>
      </c>
      <c r="M19" s="183">
        <v>1</v>
      </c>
      <c r="N19" s="122" t="s">
        <v>601</v>
      </c>
      <c r="O19" s="122" t="s">
        <v>581</v>
      </c>
      <c r="P19" s="110">
        <v>45717</v>
      </c>
      <c r="Q19" s="110">
        <v>45747</v>
      </c>
      <c r="R19" s="144">
        <v>1</v>
      </c>
      <c r="S19" s="144">
        <v>1</v>
      </c>
      <c r="T19" s="144">
        <f t="shared" si="0"/>
        <v>1</v>
      </c>
      <c r="U19" s="143"/>
      <c r="V19" s="152">
        <v>0</v>
      </c>
      <c r="W19" s="151"/>
      <c r="X19" s="152" t="e">
        <f t="shared" si="1"/>
        <v>#DIV/0!</v>
      </c>
      <c r="Y19" s="151"/>
      <c r="Z19" s="154">
        <v>0</v>
      </c>
      <c r="AA19" s="153"/>
      <c r="AB19" s="154" t="e">
        <f t="shared" si="2"/>
        <v>#DIV/0!</v>
      </c>
      <c r="AC19" s="153"/>
      <c r="AD19" s="156">
        <v>0</v>
      </c>
      <c r="AE19" s="155"/>
      <c r="AF19" s="156" t="e">
        <f t="shared" si="3"/>
        <v>#DIV/0!</v>
      </c>
      <c r="AG19" s="155"/>
      <c r="AH19" s="111" t="s">
        <v>1184</v>
      </c>
    </row>
    <row r="20" spans="1:34" s="91" customFormat="1" ht="48" x14ac:dyDescent="0.3">
      <c r="A20" s="116" t="s">
        <v>570</v>
      </c>
      <c r="B20" s="109" t="s">
        <v>478</v>
      </c>
      <c r="C20" s="109" t="s">
        <v>571</v>
      </c>
      <c r="D20" s="118" t="s">
        <v>818</v>
      </c>
      <c r="E20" s="109" t="s">
        <v>572</v>
      </c>
      <c r="F20" s="109" t="s">
        <v>573</v>
      </c>
      <c r="G20" s="109" t="s">
        <v>574</v>
      </c>
      <c r="H20" s="109" t="s">
        <v>575</v>
      </c>
      <c r="I20" s="109" t="s">
        <v>602</v>
      </c>
      <c r="J20" s="122" t="s">
        <v>577</v>
      </c>
      <c r="K20" s="109" t="s">
        <v>603</v>
      </c>
      <c r="L20" s="109" t="s">
        <v>604</v>
      </c>
      <c r="M20" s="183">
        <v>1</v>
      </c>
      <c r="N20" s="122" t="s">
        <v>605</v>
      </c>
      <c r="O20" s="122" t="s">
        <v>581</v>
      </c>
      <c r="P20" s="110">
        <v>45748</v>
      </c>
      <c r="Q20" s="110">
        <v>45777</v>
      </c>
      <c r="R20" s="387">
        <v>0</v>
      </c>
      <c r="S20" s="388"/>
      <c r="T20" s="389" t="e">
        <f t="shared" si="0"/>
        <v>#DIV/0!</v>
      </c>
      <c r="U20" s="143"/>
      <c r="V20" s="152">
        <v>1</v>
      </c>
      <c r="W20" s="151">
        <v>100</v>
      </c>
      <c r="X20" s="152">
        <v>1</v>
      </c>
      <c r="Y20" s="151" t="s">
        <v>1269</v>
      </c>
      <c r="Z20" s="154">
        <v>0</v>
      </c>
      <c r="AA20" s="153"/>
      <c r="AB20" s="154" t="e">
        <f t="shared" si="2"/>
        <v>#DIV/0!</v>
      </c>
      <c r="AC20" s="153"/>
      <c r="AD20" s="156">
        <v>0</v>
      </c>
      <c r="AE20" s="155"/>
      <c r="AF20" s="156" t="e">
        <f t="shared" si="3"/>
        <v>#DIV/0!</v>
      </c>
      <c r="AG20" s="155"/>
      <c r="AH20" s="111" t="s">
        <v>1184</v>
      </c>
    </row>
    <row r="21" spans="1:34" s="55" customFormat="1" ht="48" x14ac:dyDescent="0.3">
      <c r="A21" s="116" t="s">
        <v>570</v>
      </c>
      <c r="B21" s="109" t="s">
        <v>478</v>
      </c>
      <c r="C21" s="109" t="s">
        <v>571</v>
      </c>
      <c r="D21" s="118" t="s">
        <v>818</v>
      </c>
      <c r="E21" s="109" t="s">
        <v>572</v>
      </c>
      <c r="F21" s="109" t="s">
        <v>573</v>
      </c>
      <c r="G21" s="109" t="s">
        <v>574</v>
      </c>
      <c r="H21" s="109" t="s">
        <v>575</v>
      </c>
      <c r="I21" s="109" t="s">
        <v>606</v>
      </c>
      <c r="J21" s="122" t="s">
        <v>577</v>
      </c>
      <c r="K21" s="109" t="s">
        <v>607</v>
      </c>
      <c r="L21" s="109" t="s">
        <v>608</v>
      </c>
      <c r="M21" s="183">
        <v>1</v>
      </c>
      <c r="N21" s="122" t="s">
        <v>609</v>
      </c>
      <c r="O21" s="122" t="s">
        <v>581</v>
      </c>
      <c r="P21" s="110">
        <v>45748</v>
      </c>
      <c r="Q21" s="110">
        <v>45777</v>
      </c>
      <c r="R21" s="387">
        <v>0</v>
      </c>
      <c r="S21" s="388"/>
      <c r="T21" s="389" t="e">
        <f t="shared" si="0"/>
        <v>#DIV/0!</v>
      </c>
      <c r="U21" s="143"/>
      <c r="V21" s="152">
        <v>1</v>
      </c>
      <c r="W21" s="151">
        <v>100</v>
      </c>
      <c r="X21" s="152">
        <v>1</v>
      </c>
      <c r="Y21" s="151" t="s">
        <v>1269</v>
      </c>
      <c r="Z21" s="154">
        <v>0</v>
      </c>
      <c r="AA21" s="153"/>
      <c r="AB21" s="154" t="e">
        <f t="shared" si="2"/>
        <v>#DIV/0!</v>
      </c>
      <c r="AC21" s="153"/>
      <c r="AD21" s="156">
        <v>0</v>
      </c>
      <c r="AE21" s="155"/>
      <c r="AF21" s="156" t="e">
        <f t="shared" si="3"/>
        <v>#DIV/0!</v>
      </c>
      <c r="AG21" s="155"/>
      <c r="AH21" s="111" t="s">
        <v>1184</v>
      </c>
    </row>
    <row r="22" spans="1:34" s="62" customFormat="1" ht="48" x14ac:dyDescent="0.3">
      <c r="A22" s="116" t="s">
        <v>570</v>
      </c>
      <c r="B22" s="109" t="s">
        <v>478</v>
      </c>
      <c r="C22" s="109" t="s">
        <v>571</v>
      </c>
      <c r="D22" s="118" t="s">
        <v>818</v>
      </c>
      <c r="E22" s="109" t="s">
        <v>572</v>
      </c>
      <c r="F22" s="109" t="s">
        <v>573</v>
      </c>
      <c r="G22" s="109" t="s">
        <v>574</v>
      </c>
      <c r="H22" s="109" t="s">
        <v>575</v>
      </c>
      <c r="I22" s="109" t="s">
        <v>610</v>
      </c>
      <c r="J22" s="122" t="s">
        <v>577</v>
      </c>
      <c r="K22" s="109" t="s">
        <v>611</v>
      </c>
      <c r="L22" s="109" t="s">
        <v>612</v>
      </c>
      <c r="M22" s="183">
        <v>1</v>
      </c>
      <c r="N22" s="122" t="s">
        <v>613</v>
      </c>
      <c r="O22" s="122" t="s">
        <v>581</v>
      </c>
      <c r="P22" s="110">
        <v>45748</v>
      </c>
      <c r="Q22" s="110">
        <v>45777</v>
      </c>
      <c r="R22" s="387">
        <v>0</v>
      </c>
      <c r="S22" s="388"/>
      <c r="T22" s="389" t="e">
        <f t="shared" si="0"/>
        <v>#DIV/0!</v>
      </c>
      <c r="U22" s="143"/>
      <c r="V22" s="152">
        <v>1</v>
      </c>
      <c r="W22" s="151">
        <v>100</v>
      </c>
      <c r="X22" s="152">
        <v>1</v>
      </c>
      <c r="Y22" s="151" t="s">
        <v>1278</v>
      </c>
      <c r="Z22" s="154">
        <v>0</v>
      </c>
      <c r="AA22" s="153"/>
      <c r="AB22" s="154" t="e">
        <f t="shared" si="2"/>
        <v>#DIV/0!</v>
      </c>
      <c r="AC22" s="153"/>
      <c r="AD22" s="156">
        <v>0</v>
      </c>
      <c r="AE22" s="155"/>
      <c r="AF22" s="156" t="e">
        <f t="shared" si="3"/>
        <v>#DIV/0!</v>
      </c>
      <c r="AG22" s="155"/>
      <c r="AH22" s="111" t="s">
        <v>1184</v>
      </c>
    </row>
    <row r="23" spans="1:34" s="91" customFormat="1" ht="48" x14ac:dyDescent="0.3">
      <c r="A23" s="116" t="s">
        <v>570</v>
      </c>
      <c r="B23" s="109" t="s">
        <v>478</v>
      </c>
      <c r="C23" s="109" t="s">
        <v>571</v>
      </c>
      <c r="D23" s="118" t="s">
        <v>818</v>
      </c>
      <c r="E23" s="109" t="s">
        <v>572</v>
      </c>
      <c r="F23" s="109" t="s">
        <v>573</v>
      </c>
      <c r="G23" s="109" t="s">
        <v>574</v>
      </c>
      <c r="H23" s="109" t="s">
        <v>575</v>
      </c>
      <c r="I23" s="109" t="s">
        <v>614</v>
      </c>
      <c r="J23" s="122" t="s">
        <v>577</v>
      </c>
      <c r="K23" s="109" t="s">
        <v>615</v>
      </c>
      <c r="L23" s="109" t="s">
        <v>616</v>
      </c>
      <c r="M23" s="183">
        <v>1</v>
      </c>
      <c r="N23" s="122" t="s">
        <v>617</v>
      </c>
      <c r="O23" s="122" t="s">
        <v>581</v>
      </c>
      <c r="P23" s="110">
        <v>45778</v>
      </c>
      <c r="Q23" s="110">
        <v>45808</v>
      </c>
      <c r="R23" s="387">
        <v>0</v>
      </c>
      <c r="S23" s="388"/>
      <c r="T23" s="389" t="e">
        <f t="shared" si="0"/>
        <v>#DIV/0!</v>
      </c>
      <c r="U23" s="143"/>
      <c r="V23" s="152">
        <v>1</v>
      </c>
      <c r="W23" s="151">
        <v>100</v>
      </c>
      <c r="X23" s="152">
        <v>1</v>
      </c>
      <c r="Y23" s="151" t="s">
        <v>1278</v>
      </c>
      <c r="Z23" s="154">
        <v>0</v>
      </c>
      <c r="AA23" s="153"/>
      <c r="AB23" s="154" t="e">
        <f t="shared" si="2"/>
        <v>#DIV/0!</v>
      </c>
      <c r="AC23" s="153"/>
      <c r="AD23" s="156">
        <v>0</v>
      </c>
      <c r="AE23" s="155"/>
      <c r="AF23" s="156" t="e">
        <f t="shared" si="3"/>
        <v>#DIV/0!</v>
      </c>
      <c r="AG23" s="155"/>
      <c r="AH23" s="111" t="s">
        <v>1184</v>
      </c>
    </row>
    <row r="24" spans="1:34" s="55" customFormat="1" ht="48" x14ac:dyDescent="0.3">
      <c r="A24" s="116" t="s">
        <v>570</v>
      </c>
      <c r="B24" s="109" t="s">
        <v>478</v>
      </c>
      <c r="C24" s="109" t="s">
        <v>571</v>
      </c>
      <c r="D24" s="118" t="s">
        <v>818</v>
      </c>
      <c r="E24" s="109" t="s">
        <v>572</v>
      </c>
      <c r="F24" s="109" t="s">
        <v>573</v>
      </c>
      <c r="G24" s="109" t="s">
        <v>574</v>
      </c>
      <c r="H24" s="109" t="s">
        <v>575</v>
      </c>
      <c r="I24" s="109" t="s">
        <v>618</v>
      </c>
      <c r="J24" s="122" t="s">
        <v>577</v>
      </c>
      <c r="K24" s="109" t="s">
        <v>619</v>
      </c>
      <c r="L24" s="109" t="s">
        <v>620</v>
      </c>
      <c r="M24" s="183">
        <v>1</v>
      </c>
      <c r="N24" s="122" t="s">
        <v>621</v>
      </c>
      <c r="O24" s="122" t="s">
        <v>581</v>
      </c>
      <c r="P24" s="110">
        <v>45778</v>
      </c>
      <c r="Q24" s="110">
        <v>45808</v>
      </c>
      <c r="R24" s="387">
        <v>0</v>
      </c>
      <c r="S24" s="388"/>
      <c r="T24" s="389" t="e">
        <f t="shared" si="0"/>
        <v>#DIV/0!</v>
      </c>
      <c r="U24" s="143"/>
      <c r="V24" s="152">
        <v>1</v>
      </c>
      <c r="W24" s="151">
        <v>100</v>
      </c>
      <c r="X24" s="152">
        <v>1</v>
      </c>
      <c r="Y24" s="151" t="s">
        <v>1269</v>
      </c>
      <c r="Z24" s="154">
        <v>0</v>
      </c>
      <c r="AA24" s="153"/>
      <c r="AB24" s="154" t="e">
        <f t="shared" si="2"/>
        <v>#DIV/0!</v>
      </c>
      <c r="AC24" s="153"/>
      <c r="AD24" s="156">
        <v>0</v>
      </c>
      <c r="AE24" s="155"/>
      <c r="AF24" s="156" t="e">
        <f t="shared" si="3"/>
        <v>#DIV/0!</v>
      </c>
      <c r="AG24" s="155"/>
      <c r="AH24" s="111" t="s">
        <v>1184</v>
      </c>
    </row>
    <row r="25" spans="1:34" s="55" customFormat="1" ht="48" x14ac:dyDescent="0.3">
      <c r="A25" s="116" t="s">
        <v>570</v>
      </c>
      <c r="B25" s="109" t="s">
        <v>478</v>
      </c>
      <c r="C25" s="109" t="s">
        <v>571</v>
      </c>
      <c r="D25" s="118" t="s">
        <v>818</v>
      </c>
      <c r="E25" s="109" t="s">
        <v>572</v>
      </c>
      <c r="F25" s="109" t="s">
        <v>573</v>
      </c>
      <c r="G25" s="109" t="s">
        <v>574</v>
      </c>
      <c r="H25" s="109" t="s">
        <v>575</v>
      </c>
      <c r="I25" s="109" t="s">
        <v>622</v>
      </c>
      <c r="J25" s="122" t="s">
        <v>577</v>
      </c>
      <c r="K25" s="109" t="s">
        <v>623</v>
      </c>
      <c r="L25" s="109" t="s">
        <v>624</v>
      </c>
      <c r="M25" s="183">
        <v>1</v>
      </c>
      <c r="N25" s="122" t="s">
        <v>625</v>
      </c>
      <c r="O25" s="122" t="s">
        <v>581</v>
      </c>
      <c r="P25" s="110">
        <v>45778</v>
      </c>
      <c r="Q25" s="110">
        <v>45808</v>
      </c>
      <c r="R25" s="387">
        <v>0</v>
      </c>
      <c r="S25" s="388"/>
      <c r="T25" s="389" t="e">
        <f t="shared" si="0"/>
        <v>#DIV/0!</v>
      </c>
      <c r="U25" s="143"/>
      <c r="V25" s="152">
        <v>1</v>
      </c>
      <c r="W25" s="151">
        <v>100</v>
      </c>
      <c r="X25" s="152">
        <v>1</v>
      </c>
      <c r="Y25" s="151" t="s">
        <v>1268</v>
      </c>
      <c r="Z25" s="154">
        <v>0</v>
      </c>
      <c r="AA25" s="153"/>
      <c r="AB25" s="154" t="e">
        <f t="shared" si="2"/>
        <v>#DIV/0!</v>
      </c>
      <c r="AC25" s="153"/>
      <c r="AD25" s="156">
        <v>0</v>
      </c>
      <c r="AE25" s="155"/>
      <c r="AF25" s="156" t="e">
        <f t="shared" si="3"/>
        <v>#DIV/0!</v>
      </c>
      <c r="AG25" s="155"/>
      <c r="AH25" s="111" t="s">
        <v>1184</v>
      </c>
    </row>
    <row r="26" spans="1:34" s="55" customFormat="1" ht="48" x14ac:dyDescent="0.3">
      <c r="A26" s="116" t="s">
        <v>570</v>
      </c>
      <c r="B26" s="109" t="s">
        <v>478</v>
      </c>
      <c r="C26" s="109" t="s">
        <v>571</v>
      </c>
      <c r="D26" s="118" t="s">
        <v>818</v>
      </c>
      <c r="E26" s="109" t="s">
        <v>572</v>
      </c>
      <c r="F26" s="109" t="s">
        <v>573</v>
      </c>
      <c r="G26" s="109" t="s">
        <v>574</v>
      </c>
      <c r="H26" s="109" t="s">
        <v>575</v>
      </c>
      <c r="I26" s="109" t="s">
        <v>626</v>
      </c>
      <c r="J26" s="122" t="s">
        <v>577</v>
      </c>
      <c r="K26" s="109" t="s">
        <v>627</v>
      </c>
      <c r="L26" s="333" t="s">
        <v>628</v>
      </c>
      <c r="M26" s="183">
        <v>1</v>
      </c>
      <c r="N26" s="122" t="s">
        <v>1277</v>
      </c>
      <c r="O26" s="122" t="s">
        <v>581</v>
      </c>
      <c r="P26" s="110">
        <v>45778</v>
      </c>
      <c r="Q26" s="110">
        <v>45808</v>
      </c>
      <c r="R26" s="387">
        <v>0</v>
      </c>
      <c r="S26" s="388"/>
      <c r="T26" s="389" t="e">
        <f t="shared" si="0"/>
        <v>#DIV/0!</v>
      </c>
      <c r="U26" s="143"/>
      <c r="V26" s="152">
        <v>1</v>
      </c>
      <c r="W26" s="151">
        <v>0</v>
      </c>
      <c r="X26" s="152">
        <f t="shared" si="1"/>
        <v>0</v>
      </c>
      <c r="Y26" s="393" t="s">
        <v>1267</v>
      </c>
      <c r="Z26" s="154">
        <v>0</v>
      </c>
      <c r="AA26" s="153"/>
      <c r="AB26" s="154" t="e">
        <f t="shared" si="2"/>
        <v>#DIV/0!</v>
      </c>
      <c r="AC26" s="153"/>
      <c r="AD26" s="156">
        <v>0</v>
      </c>
      <c r="AE26" s="155"/>
      <c r="AF26" s="156" t="e">
        <f t="shared" si="3"/>
        <v>#DIV/0!</v>
      </c>
      <c r="AG26" s="155"/>
      <c r="AH26" s="111" t="s">
        <v>1184</v>
      </c>
    </row>
    <row r="27" spans="1:34" s="55" customFormat="1" ht="51" x14ac:dyDescent="0.3">
      <c r="A27" s="116" t="s">
        <v>570</v>
      </c>
      <c r="B27" s="109" t="s">
        <v>478</v>
      </c>
      <c r="C27" s="109" t="s">
        <v>571</v>
      </c>
      <c r="D27" s="118" t="s">
        <v>818</v>
      </c>
      <c r="E27" s="109" t="s">
        <v>572</v>
      </c>
      <c r="F27" s="109" t="s">
        <v>573</v>
      </c>
      <c r="G27" s="109" t="s">
        <v>574</v>
      </c>
      <c r="H27" s="109" t="s">
        <v>575</v>
      </c>
      <c r="I27" s="109" t="s">
        <v>629</v>
      </c>
      <c r="J27" s="122" t="s">
        <v>577</v>
      </c>
      <c r="K27" s="109" t="s">
        <v>630</v>
      </c>
      <c r="L27" s="109" t="s">
        <v>631</v>
      </c>
      <c r="M27" s="183">
        <v>1</v>
      </c>
      <c r="N27" s="122" t="s">
        <v>632</v>
      </c>
      <c r="O27" s="122" t="s">
        <v>581</v>
      </c>
      <c r="P27" s="110">
        <v>45809</v>
      </c>
      <c r="Q27" s="110">
        <v>45838</v>
      </c>
      <c r="R27" s="387">
        <v>0</v>
      </c>
      <c r="S27" s="388"/>
      <c r="T27" s="389" t="e">
        <f t="shared" si="0"/>
        <v>#DIV/0!</v>
      </c>
      <c r="U27" s="143"/>
      <c r="V27" s="152">
        <v>1</v>
      </c>
      <c r="W27" s="151">
        <v>100</v>
      </c>
      <c r="X27" s="152">
        <v>1</v>
      </c>
      <c r="Y27" s="151" t="s">
        <v>1269</v>
      </c>
      <c r="Z27" s="154">
        <v>0</v>
      </c>
      <c r="AA27" s="153"/>
      <c r="AB27" s="154" t="e">
        <f t="shared" si="2"/>
        <v>#DIV/0!</v>
      </c>
      <c r="AC27" s="153"/>
      <c r="AD27" s="156">
        <v>0</v>
      </c>
      <c r="AE27" s="155"/>
      <c r="AF27" s="156" t="e">
        <f t="shared" si="3"/>
        <v>#DIV/0!</v>
      </c>
      <c r="AG27" s="155"/>
      <c r="AH27" s="111" t="s">
        <v>1184</v>
      </c>
    </row>
    <row r="28" spans="1:34" s="55" customFormat="1" ht="60" x14ac:dyDescent="0.3">
      <c r="A28" s="116" t="s">
        <v>570</v>
      </c>
      <c r="B28" s="109" t="s">
        <v>478</v>
      </c>
      <c r="C28" s="109" t="s">
        <v>571</v>
      </c>
      <c r="D28" s="118" t="s">
        <v>818</v>
      </c>
      <c r="E28" s="109" t="s">
        <v>572</v>
      </c>
      <c r="F28" s="109" t="s">
        <v>573</v>
      </c>
      <c r="G28" s="109" t="s">
        <v>574</v>
      </c>
      <c r="H28" s="109" t="s">
        <v>575</v>
      </c>
      <c r="I28" s="109" t="s">
        <v>633</v>
      </c>
      <c r="J28" s="122" t="s">
        <v>577</v>
      </c>
      <c r="K28" s="109" t="s">
        <v>634</v>
      </c>
      <c r="L28" s="109" t="s">
        <v>635</v>
      </c>
      <c r="M28" s="183">
        <v>1</v>
      </c>
      <c r="N28" s="122" t="s">
        <v>636</v>
      </c>
      <c r="O28" s="122" t="s">
        <v>581</v>
      </c>
      <c r="P28" s="110">
        <v>45809</v>
      </c>
      <c r="Q28" s="110">
        <v>45838</v>
      </c>
      <c r="R28" s="387">
        <v>0</v>
      </c>
      <c r="S28" s="388"/>
      <c r="T28" s="389" t="e">
        <f t="shared" si="0"/>
        <v>#DIV/0!</v>
      </c>
      <c r="U28" s="143"/>
      <c r="V28" s="152">
        <v>1</v>
      </c>
      <c r="W28" s="151">
        <v>0</v>
      </c>
      <c r="X28" s="152">
        <f t="shared" si="1"/>
        <v>0</v>
      </c>
      <c r="Y28" s="151" t="s">
        <v>1266</v>
      </c>
      <c r="Z28" s="154">
        <v>1</v>
      </c>
      <c r="AA28" s="352">
        <v>1</v>
      </c>
      <c r="AB28" s="154">
        <f t="shared" si="2"/>
        <v>1</v>
      </c>
      <c r="AC28" s="154" t="s">
        <v>1315</v>
      </c>
      <c r="AD28" s="156">
        <v>0</v>
      </c>
      <c r="AE28" s="155"/>
      <c r="AF28" s="156" t="e">
        <f t="shared" si="3"/>
        <v>#DIV/0!</v>
      </c>
      <c r="AG28" s="155"/>
      <c r="AH28" s="111" t="s">
        <v>1184</v>
      </c>
    </row>
    <row r="29" spans="1:34" s="55" customFormat="1" ht="60" x14ac:dyDescent="0.3">
      <c r="A29" s="116" t="s">
        <v>570</v>
      </c>
      <c r="B29" s="109" t="s">
        <v>478</v>
      </c>
      <c r="C29" s="109" t="s">
        <v>571</v>
      </c>
      <c r="D29" s="118" t="s">
        <v>818</v>
      </c>
      <c r="E29" s="109" t="s">
        <v>572</v>
      </c>
      <c r="F29" s="109" t="s">
        <v>573</v>
      </c>
      <c r="G29" s="109" t="s">
        <v>574</v>
      </c>
      <c r="H29" s="109" t="s">
        <v>575</v>
      </c>
      <c r="I29" s="109" t="s">
        <v>637</v>
      </c>
      <c r="J29" s="122" t="s">
        <v>577</v>
      </c>
      <c r="K29" s="109" t="s">
        <v>638</v>
      </c>
      <c r="L29" s="109" t="s">
        <v>639</v>
      </c>
      <c r="M29" s="183">
        <v>1</v>
      </c>
      <c r="N29" s="122" t="s">
        <v>640</v>
      </c>
      <c r="O29" s="122" t="s">
        <v>581</v>
      </c>
      <c r="P29" s="110">
        <v>45809</v>
      </c>
      <c r="Q29" s="110">
        <v>45838</v>
      </c>
      <c r="R29" s="387">
        <v>0</v>
      </c>
      <c r="S29" s="388"/>
      <c r="T29" s="389" t="e">
        <f t="shared" si="0"/>
        <v>#DIV/0!</v>
      </c>
      <c r="U29" s="143"/>
      <c r="V29" s="152">
        <v>1</v>
      </c>
      <c r="W29" s="151">
        <v>0</v>
      </c>
      <c r="X29" s="152">
        <f t="shared" si="1"/>
        <v>0</v>
      </c>
      <c r="Y29" s="151" t="s">
        <v>1266</v>
      </c>
      <c r="Z29" s="154">
        <v>1</v>
      </c>
      <c r="AA29" s="352">
        <v>1</v>
      </c>
      <c r="AB29" s="154">
        <f t="shared" si="2"/>
        <v>1</v>
      </c>
      <c r="AC29" s="154" t="s">
        <v>1316</v>
      </c>
      <c r="AD29" s="156">
        <v>0</v>
      </c>
      <c r="AE29" s="155"/>
      <c r="AF29" s="156" t="e">
        <f t="shared" si="3"/>
        <v>#DIV/0!</v>
      </c>
      <c r="AG29" s="155"/>
      <c r="AH29" s="111" t="s">
        <v>1184</v>
      </c>
    </row>
    <row r="30" spans="1:34" s="55" customFormat="1" ht="60" x14ac:dyDescent="0.3">
      <c r="A30" s="116" t="s">
        <v>570</v>
      </c>
      <c r="B30" s="109" t="s">
        <v>478</v>
      </c>
      <c r="C30" s="109" t="s">
        <v>571</v>
      </c>
      <c r="D30" s="118" t="s">
        <v>818</v>
      </c>
      <c r="E30" s="109" t="s">
        <v>572</v>
      </c>
      <c r="F30" s="109" t="s">
        <v>573</v>
      </c>
      <c r="G30" s="109" t="s">
        <v>574</v>
      </c>
      <c r="H30" s="109" t="s">
        <v>575</v>
      </c>
      <c r="I30" s="109" t="s">
        <v>641</v>
      </c>
      <c r="J30" s="122" t="s">
        <v>577</v>
      </c>
      <c r="K30" s="109" t="s">
        <v>642</v>
      </c>
      <c r="L30" s="109" t="s">
        <v>643</v>
      </c>
      <c r="M30" s="183">
        <v>1</v>
      </c>
      <c r="N30" s="122" t="s">
        <v>644</v>
      </c>
      <c r="O30" s="122" t="s">
        <v>581</v>
      </c>
      <c r="P30" s="110">
        <v>45809</v>
      </c>
      <c r="Q30" s="110">
        <v>45838</v>
      </c>
      <c r="R30" s="387">
        <v>0</v>
      </c>
      <c r="S30" s="388"/>
      <c r="T30" s="389" t="e">
        <f t="shared" si="0"/>
        <v>#DIV/0!</v>
      </c>
      <c r="U30" s="143"/>
      <c r="V30" s="152">
        <v>1</v>
      </c>
      <c r="W30" s="151">
        <v>0</v>
      </c>
      <c r="X30" s="152">
        <f t="shared" si="1"/>
        <v>0</v>
      </c>
      <c r="Y30" s="151" t="s">
        <v>1266</v>
      </c>
      <c r="Z30" s="154">
        <v>1</v>
      </c>
      <c r="AA30" s="352">
        <v>1</v>
      </c>
      <c r="AB30" s="154">
        <f t="shared" si="2"/>
        <v>1</v>
      </c>
      <c r="AC30" s="154" t="s">
        <v>1317</v>
      </c>
      <c r="AD30" s="156">
        <v>0</v>
      </c>
      <c r="AE30" s="155"/>
      <c r="AF30" s="156" t="e">
        <f t="shared" si="3"/>
        <v>#DIV/0!</v>
      </c>
      <c r="AG30" s="157"/>
      <c r="AH30" s="111" t="s">
        <v>1184</v>
      </c>
    </row>
    <row r="31" spans="1:34" x14ac:dyDescent="0.3">
      <c r="M31" s="38">
        <f>SUM(M14:M30)</f>
        <v>17</v>
      </c>
      <c r="R31" s="184">
        <f>SUM(R14:R30)</f>
        <v>6</v>
      </c>
      <c r="S31" s="248">
        <f>SUM(S14:S30)</f>
        <v>6</v>
      </c>
      <c r="T31" s="248"/>
      <c r="V31" s="184">
        <f>SUM(V14:V30)</f>
        <v>11</v>
      </c>
      <c r="W31" s="334">
        <v>7</v>
      </c>
      <c r="Z31" s="38">
        <v>3</v>
      </c>
      <c r="AA31" s="38">
        <f>SUM(AA14:AA30)</f>
        <v>3</v>
      </c>
      <c r="AD31" s="38">
        <f>SUM(AD14:AD30)</f>
        <v>0</v>
      </c>
      <c r="AE31" s="38">
        <f>SUM(AE24:AE30)</f>
        <v>0</v>
      </c>
    </row>
    <row r="35" spans="24:24" x14ac:dyDescent="0.3">
      <c r="X35" s="184"/>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'd:\Users\mpajaro\Downloads\[Formato-Integracion-Plan-de-Accion-V2-1.xls]DESPLEGABLES'!#REF!</xm:f>
          </x14:formula1>
          <xm:sqref>J14:J32 H14:H32 E14:F32 B14:C32</xm:sqref>
        </x14:dataValidation>
        <x14:dataValidation type="list" allowBlank="1" showInputMessage="1" showErrorMessage="1" xr:uid="{00000000-0002-0000-0C00-000001000000}">
          <x14:formula1>
            <xm:f>'d:\Users\mpajaro\Downloads\[Formato-Integracion-Plan-de-Accion-V2-1.xls]DESPLEGABLES'!#REF!</xm:f>
          </x14:formula1>
          <xm:sqref>D31:D32</xm:sqref>
        </x14:dataValidation>
        <x14:dataValidation type="list" allowBlank="1" showInputMessage="1" showErrorMessage="1" xr:uid="{EF6662D3-263E-4E0E-B2E1-6234F7373EFA}">
          <x14:formula1>
            <xm:f>DESPLEGABLES!$F$2:$F$30</xm:f>
          </x14:formula1>
          <xm:sqref>D14:D30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8"/>
  <dimension ref="A1:AK24"/>
  <sheetViews>
    <sheetView showGridLines="0" topLeftCell="K17" zoomScale="89" zoomScaleNormal="89" workbookViewId="0">
      <selection activeCell="AE19" sqref="AE19"/>
    </sheetView>
  </sheetViews>
  <sheetFormatPr baseColWidth="10" defaultColWidth="11.44140625" defaultRowHeight="14.4" x14ac:dyDescent="0.3"/>
  <cols>
    <col min="1" max="17" width="19.44140625" style="38" customWidth="1"/>
    <col min="18" max="33" width="11.44140625" style="38"/>
    <col min="34" max="34" width="18.5546875" style="38" customWidth="1"/>
    <col min="35" max="16384" width="11.44140625" style="38"/>
  </cols>
  <sheetData>
    <row r="1" spans="1:37" s="26" customFormat="1" ht="20.100000000000001" customHeight="1" x14ac:dyDescent="0.3">
      <c r="A1" s="446"/>
      <c r="B1" s="446"/>
      <c r="C1" s="446"/>
      <c r="D1" s="468" t="s">
        <v>110</v>
      </c>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47" t="s">
        <v>398</v>
      </c>
      <c r="AG1" s="447"/>
      <c r="AH1" s="447"/>
    </row>
    <row r="2" spans="1:37" s="26" customFormat="1" ht="20.100000000000001" customHeight="1" x14ac:dyDescent="0.3">
      <c r="A2" s="446"/>
      <c r="B2" s="446"/>
      <c r="C2" s="446"/>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47" t="s">
        <v>411</v>
      </c>
      <c r="AG2" s="447"/>
      <c r="AH2" s="447"/>
    </row>
    <row r="3" spans="1:37" s="26" customFormat="1" ht="20.100000000000001" customHeight="1" x14ac:dyDescent="0.3">
      <c r="A3" s="446"/>
      <c r="B3" s="446"/>
      <c r="C3" s="446"/>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47" t="s">
        <v>399</v>
      </c>
      <c r="AG3" s="447"/>
      <c r="AH3" s="447"/>
    </row>
    <row r="4" spans="1:37" s="26" customFormat="1" ht="20.100000000000001" customHeight="1" x14ac:dyDescent="0.3">
      <c r="A4" s="446"/>
      <c r="B4" s="446"/>
      <c r="C4" s="446"/>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47" t="s">
        <v>400</v>
      </c>
      <c r="AG4" s="447"/>
      <c r="AH4" s="447"/>
    </row>
    <row r="5" spans="1:37" s="50" customFormat="1" ht="32.25" customHeight="1" x14ac:dyDescent="0.3">
      <c r="A5" s="460" t="s">
        <v>645</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c r="AJ5" s="26"/>
      <c r="AK5" s="26"/>
    </row>
    <row r="6" spans="1:37" s="50" customFormat="1" ht="32.2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c r="AJ6" s="26"/>
      <c r="AK6" s="26"/>
    </row>
    <row r="7" spans="1:37" s="50" customFormat="1" ht="32.2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c r="AJ7" s="26"/>
      <c r="AK7" s="26"/>
    </row>
    <row r="8" spans="1:37" ht="16.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7" ht="36.75" customHeight="1" x14ac:dyDescent="0.3">
      <c r="A9" s="451" t="s">
        <v>289</v>
      </c>
      <c r="B9" s="451"/>
      <c r="C9" s="541" t="s">
        <v>290</v>
      </c>
      <c r="D9" s="541"/>
      <c r="E9" s="541"/>
      <c r="F9" s="107" t="s">
        <v>38</v>
      </c>
      <c r="G9" s="451">
        <v>2025</v>
      </c>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row>
    <row r="10" spans="1:37" s="6" customFormat="1" ht="15" customHeight="1" x14ac:dyDescent="0.3">
      <c r="A10" s="445" t="s">
        <v>288</v>
      </c>
      <c r="B10" s="445" t="s">
        <v>287</v>
      </c>
      <c r="C10" s="445" t="s">
        <v>286</v>
      </c>
      <c r="D10" s="445" t="s">
        <v>285</v>
      </c>
      <c r="E10" s="445" t="s">
        <v>2</v>
      </c>
      <c r="F10" s="449" t="s">
        <v>67</v>
      </c>
      <c r="G10" s="449"/>
      <c r="H10" s="449"/>
      <c r="I10" s="449"/>
      <c r="J10" s="449"/>
      <c r="K10" s="449"/>
      <c r="L10" s="449"/>
      <c r="M10" s="449"/>
      <c r="N10" s="449"/>
      <c r="O10" s="449"/>
      <c r="P10" s="449"/>
      <c r="Q10" s="449"/>
      <c r="R10" s="459" t="s">
        <v>66</v>
      </c>
      <c r="S10" s="459"/>
      <c r="T10" s="459"/>
      <c r="U10" s="459"/>
      <c r="V10" s="459"/>
      <c r="W10" s="459"/>
      <c r="X10" s="459"/>
      <c r="Y10" s="459"/>
      <c r="Z10" s="459"/>
      <c r="AA10" s="459"/>
      <c r="AB10" s="459"/>
      <c r="AC10" s="459"/>
      <c r="AD10" s="459"/>
      <c r="AE10" s="459"/>
      <c r="AF10" s="459"/>
      <c r="AG10" s="459"/>
      <c r="AH10" s="459" t="s">
        <v>14</v>
      </c>
    </row>
    <row r="11" spans="1:37" s="6" customFormat="1" ht="15" customHeight="1" x14ac:dyDescent="0.3">
      <c r="A11" s="445"/>
      <c r="B11" s="445"/>
      <c r="C11" s="445"/>
      <c r="D11" s="445"/>
      <c r="E11" s="445"/>
      <c r="F11" s="449"/>
      <c r="G11" s="449"/>
      <c r="H11" s="449"/>
      <c r="I11" s="449"/>
      <c r="J11" s="449"/>
      <c r="K11" s="449"/>
      <c r="L11" s="449"/>
      <c r="M11" s="449"/>
      <c r="N11" s="449"/>
      <c r="O11" s="449"/>
      <c r="P11" s="449"/>
      <c r="Q11" s="449"/>
      <c r="R11" s="459" t="s">
        <v>15</v>
      </c>
      <c r="S11" s="459"/>
      <c r="T11" s="459"/>
      <c r="U11" s="459"/>
      <c r="V11" s="459" t="s">
        <v>16</v>
      </c>
      <c r="W11" s="459"/>
      <c r="X11" s="459"/>
      <c r="Y11" s="459"/>
      <c r="Z11" s="459" t="s">
        <v>17</v>
      </c>
      <c r="AA11" s="459"/>
      <c r="AB11" s="459"/>
      <c r="AC11" s="459"/>
      <c r="AD11" s="459" t="s">
        <v>18</v>
      </c>
      <c r="AE11" s="459"/>
      <c r="AF11" s="459"/>
      <c r="AG11" s="459"/>
      <c r="AH11" s="459"/>
    </row>
    <row r="12" spans="1:37" s="6" customFormat="1" ht="30.6"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3" t="s">
        <v>21</v>
      </c>
      <c r="U12" s="113" t="s">
        <v>13</v>
      </c>
      <c r="V12" s="113" t="s">
        <v>40</v>
      </c>
      <c r="W12" s="113" t="s">
        <v>41</v>
      </c>
      <c r="X12" s="113" t="s">
        <v>42</v>
      </c>
      <c r="Y12" s="113" t="s">
        <v>68</v>
      </c>
      <c r="Z12" s="113" t="s">
        <v>43</v>
      </c>
      <c r="AA12" s="113" t="s">
        <v>44</v>
      </c>
      <c r="AB12" s="113" t="s">
        <v>45</v>
      </c>
      <c r="AC12" s="113" t="s">
        <v>70</v>
      </c>
      <c r="AD12" s="113" t="s">
        <v>46</v>
      </c>
      <c r="AE12" s="113" t="s">
        <v>47</v>
      </c>
      <c r="AF12" s="113" t="s">
        <v>48</v>
      </c>
      <c r="AG12" s="113" t="s">
        <v>71</v>
      </c>
      <c r="AH12" s="459"/>
    </row>
    <row r="13" spans="1:37" ht="146.4" customHeight="1" x14ac:dyDescent="0.3">
      <c r="A13" s="116" t="s">
        <v>50</v>
      </c>
      <c r="B13" s="126" t="s">
        <v>53</v>
      </c>
      <c r="C13" s="126" t="s">
        <v>49</v>
      </c>
      <c r="D13" s="126" t="s">
        <v>51</v>
      </c>
      <c r="E13" s="126" t="s">
        <v>52</v>
      </c>
      <c r="F13" s="126" t="s">
        <v>58</v>
      </c>
      <c r="G13" s="126" t="s">
        <v>133</v>
      </c>
      <c r="H13" s="126" t="s">
        <v>59</v>
      </c>
      <c r="I13" s="126" t="s">
        <v>63</v>
      </c>
      <c r="J13" s="126" t="s">
        <v>61</v>
      </c>
      <c r="K13" s="126" t="s">
        <v>65</v>
      </c>
      <c r="L13" s="126" t="s">
        <v>64</v>
      </c>
      <c r="M13" s="126" t="s">
        <v>22</v>
      </c>
      <c r="N13" s="126" t="s">
        <v>23</v>
      </c>
      <c r="O13" s="126" t="s">
        <v>24</v>
      </c>
      <c r="P13" s="126" t="s">
        <v>25</v>
      </c>
      <c r="Q13" s="126" t="s">
        <v>26</v>
      </c>
      <c r="R13" s="127" t="s">
        <v>28</v>
      </c>
      <c r="S13" s="127" t="s">
        <v>29</v>
      </c>
      <c r="T13" s="127" t="s">
        <v>30</v>
      </c>
      <c r="U13" s="127" t="s">
        <v>27</v>
      </c>
      <c r="V13" s="127" t="s">
        <v>31</v>
      </c>
      <c r="W13" s="127" t="s">
        <v>32</v>
      </c>
      <c r="X13" s="127" t="s">
        <v>30</v>
      </c>
      <c r="Y13" s="127" t="s">
        <v>69</v>
      </c>
      <c r="Z13" s="127" t="s">
        <v>33</v>
      </c>
      <c r="AA13" s="127" t="s">
        <v>34</v>
      </c>
      <c r="AB13" s="127" t="s">
        <v>30</v>
      </c>
      <c r="AC13" s="127" t="s">
        <v>73</v>
      </c>
      <c r="AD13" s="127" t="s">
        <v>35</v>
      </c>
      <c r="AE13" s="127" t="s">
        <v>36</v>
      </c>
      <c r="AF13" s="127" t="s">
        <v>30</v>
      </c>
      <c r="AG13" s="127" t="s">
        <v>72</v>
      </c>
      <c r="AH13" s="127" t="s">
        <v>74</v>
      </c>
    </row>
    <row r="14" spans="1:37" s="91" customFormat="1" ht="96" x14ac:dyDescent="0.3">
      <c r="A14" s="116" t="s">
        <v>570</v>
      </c>
      <c r="B14" s="109" t="s">
        <v>478</v>
      </c>
      <c r="C14" s="109" t="s">
        <v>571</v>
      </c>
      <c r="D14" s="118" t="s">
        <v>818</v>
      </c>
      <c r="E14" s="109" t="s">
        <v>572</v>
      </c>
      <c r="F14" s="109" t="s">
        <v>573</v>
      </c>
      <c r="G14" s="109" t="s">
        <v>574</v>
      </c>
      <c r="H14" s="109" t="s">
        <v>646</v>
      </c>
      <c r="I14" s="109" t="s">
        <v>647</v>
      </c>
      <c r="J14" s="122" t="s">
        <v>577</v>
      </c>
      <c r="K14" s="109" t="s">
        <v>648</v>
      </c>
      <c r="L14" s="109" t="s">
        <v>649</v>
      </c>
      <c r="M14" s="130">
        <v>1</v>
      </c>
      <c r="N14" s="109" t="s">
        <v>650</v>
      </c>
      <c r="O14" s="109" t="s">
        <v>581</v>
      </c>
      <c r="P14" s="110">
        <v>45658</v>
      </c>
      <c r="Q14" s="110">
        <v>46022</v>
      </c>
      <c r="R14" s="150">
        <v>0.25</v>
      </c>
      <c r="S14" s="150">
        <v>0.25</v>
      </c>
      <c r="T14" s="150">
        <f>S14/R14</f>
        <v>1</v>
      </c>
      <c r="U14" s="145"/>
      <c r="V14" s="147">
        <v>0.25</v>
      </c>
      <c r="W14" s="314">
        <v>0.25</v>
      </c>
      <c r="X14" s="147">
        <f>W14/V14</f>
        <v>1</v>
      </c>
      <c r="Y14" s="146" t="s">
        <v>1174</v>
      </c>
      <c r="Z14" s="149">
        <v>0.25</v>
      </c>
      <c r="AA14" s="149">
        <v>0.25</v>
      </c>
      <c r="AB14" s="149">
        <f>AA14/Z14</f>
        <v>1</v>
      </c>
      <c r="AC14" s="148" t="s">
        <v>1319</v>
      </c>
      <c r="AD14" s="121">
        <v>0.25</v>
      </c>
      <c r="AE14" s="394">
        <v>0.25</v>
      </c>
      <c r="AF14" s="121">
        <v>1</v>
      </c>
      <c r="AG14" s="120"/>
      <c r="AH14" s="111" t="s">
        <v>1184</v>
      </c>
    </row>
    <row r="15" spans="1:37" s="55" customFormat="1" ht="132" x14ac:dyDescent="0.3">
      <c r="A15" s="116" t="s">
        <v>570</v>
      </c>
      <c r="B15" s="109" t="s">
        <v>478</v>
      </c>
      <c r="C15" s="109" t="s">
        <v>571</v>
      </c>
      <c r="D15" s="118" t="s">
        <v>818</v>
      </c>
      <c r="E15" s="109" t="s">
        <v>572</v>
      </c>
      <c r="F15" s="109" t="s">
        <v>573</v>
      </c>
      <c r="G15" s="109" t="s">
        <v>574</v>
      </c>
      <c r="H15" s="109" t="s">
        <v>646</v>
      </c>
      <c r="I15" s="109" t="s">
        <v>651</v>
      </c>
      <c r="J15" s="122" t="s">
        <v>577</v>
      </c>
      <c r="K15" s="109" t="s">
        <v>652</v>
      </c>
      <c r="L15" s="109" t="s">
        <v>653</v>
      </c>
      <c r="M15" s="130">
        <v>1</v>
      </c>
      <c r="N15" s="109" t="s">
        <v>654</v>
      </c>
      <c r="O15" s="109" t="s">
        <v>581</v>
      </c>
      <c r="P15" s="110">
        <v>45658</v>
      </c>
      <c r="Q15" s="110">
        <v>45838</v>
      </c>
      <c r="R15" s="150">
        <v>0.5</v>
      </c>
      <c r="S15" s="150">
        <v>0.5</v>
      </c>
      <c r="T15" s="144">
        <f t="shared" ref="T15:T18" si="0">S15/R15</f>
        <v>1</v>
      </c>
      <c r="U15" s="145"/>
      <c r="V15" s="147">
        <v>0.5</v>
      </c>
      <c r="W15" s="314">
        <v>0.5</v>
      </c>
      <c r="X15" s="147">
        <f t="shared" ref="X15:X19" si="1">W15/V15</f>
        <v>1</v>
      </c>
      <c r="Y15" s="146" t="s">
        <v>1175</v>
      </c>
      <c r="Z15" s="149">
        <v>0</v>
      </c>
      <c r="AA15" s="148"/>
      <c r="AB15" s="149" t="e">
        <f t="shared" ref="AB15:AB18" si="2">AA15/Z15</f>
        <v>#DIV/0!</v>
      </c>
      <c r="AC15" s="148"/>
      <c r="AD15" s="121">
        <v>0</v>
      </c>
      <c r="AE15" s="120"/>
      <c r="AF15" s="121" t="e">
        <f t="shared" ref="AF15:AF16" si="3">AE15/AD15</f>
        <v>#DIV/0!</v>
      </c>
      <c r="AG15" s="120"/>
      <c r="AH15" s="111" t="s">
        <v>1184</v>
      </c>
    </row>
    <row r="16" spans="1:37" s="91" customFormat="1" ht="204" x14ac:dyDescent="0.3">
      <c r="A16" s="116" t="s">
        <v>570</v>
      </c>
      <c r="B16" s="109" t="s">
        <v>478</v>
      </c>
      <c r="C16" s="109" t="s">
        <v>571</v>
      </c>
      <c r="D16" s="118" t="s">
        <v>818</v>
      </c>
      <c r="E16" s="109" t="s">
        <v>572</v>
      </c>
      <c r="F16" s="109" t="s">
        <v>573</v>
      </c>
      <c r="G16" s="109" t="s">
        <v>574</v>
      </c>
      <c r="H16" s="109" t="s">
        <v>646</v>
      </c>
      <c r="I16" s="109" t="s">
        <v>655</v>
      </c>
      <c r="J16" s="122" t="s">
        <v>577</v>
      </c>
      <c r="K16" s="109" t="s">
        <v>656</v>
      </c>
      <c r="L16" s="109" t="s">
        <v>657</v>
      </c>
      <c r="M16" s="130">
        <v>1</v>
      </c>
      <c r="N16" s="109" t="s">
        <v>658</v>
      </c>
      <c r="O16" s="109" t="s">
        <v>581</v>
      </c>
      <c r="P16" s="110">
        <v>45748</v>
      </c>
      <c r="Q16" s="110">
        <v>45930</v>
      </c>
      <c r="R16" s="310">
        <v>0</v>
      </c>
      <c r="S16" s="310">
        <v>0</v>
      </c>
      <c r="T16" s="310" t="e">
        <f t="shared" si="0"/>
        <v>#DIV/0!</v>
      </c>
      <c r="U16" s="145"/>
      <c r="V16" s="147">
        <v>0.5</v>
      </c>
      <c r="W16" s="314">
        <v>0.5</v>
      </c>
      <c r="X16" s="147">
        <f t="shared" si="1"/>
        <v>1</v>
      </c>
      <c r="Y16" s="146" t="s">
        <v>1176</v>
      </c>
      <c r="Z16" s="149">
        <v>0.5</v>
      </c>
      <c r="AA16" s="353">
        <v>0.5</v>
      </c>
      <c r="AB16" s="149">
        <f t="shared" si="2"/>
        <v>1</v>
      </c>
      <c r="AC16" s="148" t="s">
        <v>1320</v>
      </c>
      <c r="AD16" s="121">
        <v>0</v>
      </c>
      <c r="AE16" s="120"/>
      <c r="AF16" s="121" t="e">
        <f t="shared" si="3"/>
        <v>#DIV/0!</v>
      </c>
      <c r="AG16" s="120"/>
      <c r="AH16" s="111" t="s">
        <v>1184</v>
      </c>
    </row>
    <row r="17" spans="1:34" s="91" customFormat="1" ht="204" x14ac:dyDescent="0.3">
      <c r="A17" s="116" t="s">
        <v>50</v>
      </c>
      <c r="B17" s="109" t="s">
        <v>478</v>
      </c>
      <c r="C17" s="109" t="s">
        <v>571</v>
      </c>
      <c r="D17" s="118" t="s">
        <v>818</v>
      </c>
      <c r="E17" s="109" t="s">
        <v>572</v>
      </c>
      <c r="F17" s="109" t="s">
        <v>573</v>
      </c>
      <c r="G17" s="109" t="s">
        <v>574</v>
      </c>
      <c r="H17" s="109" t="s">
        <v>646</v>
      </c>
      <c r="I17" s="109" t="s">
        <v>659</v>
      </c>
      <c r="J17" s="122" t="s">
        <v>577</v>
      </c>
      <c r="K17" s="109" t="s">
        <v>660</v>
      </c>
      <c r="L17" s="109" t="s">
        <v>661</v>
      </c>
      <c r="M17" s="130">
        <v>1</v>
      </c>
      <c r="N17" s="109" t="s">
        <v>662</v>
      </c>
      <c r="O17" s="109" t="s">
        <v>581</v>
      </c>
      <c r="P17" s="110">
        <v>45658</v>
      </c>
      <c r="Q17" s="110">
        <v>46022</v>
      </c>
      <c r="R17" s="144">
        <v>0.25</v>
      </c>
      <c r="S17" s="144">
        <v>0.15</v>
      </c>
      <c r="T17" s="144">
        <f t="shared" si="0"/>
        <v>0.6</v>
      </c>
      <c r="U17" s="145" t="s">
        <v>1172</v>
      </c>
      <c r="V17" s="147">
        <v>0.25</v>
      </c>
      <c r="W17" s="314">
        <v>0.25</v>
      </c>
      <c r="X17" s="147">
        <f t="shared" si="1"/>
        <v>1</v>
      </c>
      <c r="Y17" s="146" t="s">
        <v>1176</v>
      </c>
      <c r="Z17" s="149">
        <v>0.25</v>
      </c>
      <c r="AA17" s="353">
        <v>0.25</v>
      </c>
      <c r="AB17" s="149">
        <f t="shared" si="2"/>
        <v>1</v>
      </c>
      <c r="AC17" s="148" t="s">
        <v>1320</v>
      </c>
      <c r="AD17" s="121">
        <v>0.25</v>
      </c>
      <c r="AE17" s="394">
        <v>0.25</v>
      </c>
      <c r="AF17" s="121">
        <f>AE17/AD17/100</f>
        <v>0.01</v>
      </c>
      <c r="AG17" s="120"/>
      <c r="AH17" s="111" t="s">
        <v>1184</v>
      </c>
    </row>
    <row r="18" spans="1:34" s="91" customFormat="1" ht="60" x14ac:dyDescent="0.3">
      <c r="A18" s="116" t="s">
        <v>50</v>
      </c>
      <c r="B18" s="109" t="s">
        <v>478</v>
      </c>
      <c r="C18" s="109" t="s">
        <v>571</v>
      </c>
      <c r="D18" s="118" t="s">
        <v>818</v>
      </c>
      <c r="E18" s="109" t="s">
        <v>572</v>
      </c>
      <c r="F18" s="109" t="s">
        <v>573</v>
      </c>
      <c r="G18" s="109" t="s">
        <v>574</v>
      </c>
      <c r="H18" s="109" t="s">
        <v>646</v>
      </c>
      <c r="I18" s="109" t="s">
        <v>663</v>
      </c>
      <c r="J18" s="122" t="s">
        <v>577</v>
      </c>
      <c r="K18" s="109" t="s">
        <v>664</v>
      </c>
      <c r="L18" s="109" t="s">
        <v>665</v>
      </c>
      <c r="M18" s="130">
        <v>1</v>
      </c>
      <c r="N18" s="109" t="s">
        <v>666</v>
      </c>
      <c r="O18" s="109" t="s">
        <v>581</v>
      </c>
      <c r="P18" s="110">
        <v>45839</v>
      </c>
      <c r="Q18" s="110">
        <v>46022</v>
      </c>
      <c r="R18" s="310">
        <v>0</v>
      </c>
      <c r="S18" s="310">
        <v>0</v>
      </c>
      <c r="T18" s="310" t="e">
        <f t="shared" si="0"/>
        <v>#DIV/0!</v>
      </c>
      <c r="U18" s="145"/>
      <c r="V18" s="147">
        <v>0</v>
      </c>
      <c r="W18" s="314"/>
      <c r="X18" s="147" t="e">
        <f t="shared" si="1"/>
        <v>#DIV/0!</v>
      </c>
      <c r="Y18" s="146"/>
      <c r="Z18" s="149">
        <v>0.5</v>
      </c>
      <c r="AA18" s="353">
        <v>0.5</v>
      </c>
      <c r="AB18" s="149">
        <f t="shared" si="2"/>
        <v>1</v>
      </c>
      <c r="AC18" s="148" t="s">
        <v>1320</v>
      </c>
      <c r="AD18" s="121">
        <v>0.5</v>
      </c>
      <c r="AE18" s="394">
        <v>0.5</v>
      </c>
      <c r="AF18" s="121">
        <v>1</v>
      </c>
      <c r="AG18" s="120"/>
      <c r="AH18" s="111" t="s">
        <v>1184</v>
      </c>
    </row>
    <row r="19" spans="1:34" s="55" customFormat="1" ht="108" x14ac:dyDescent="0.3">
      <c r="A19" s="116" t="s">
        <v>50</v>
      </c>
      <c r="B19" s="109" t="s">
        <v>478</v>
      </c>
      <c r="C19" s="109" t="s">
        <v>571</v>
      </c>
      <c r="D19" s="118" t="s">
        <v>818</v>
      </c>
      <c r="E19" s="109" t="s">
        <v>572</v>
      </c>
      <c r="F19" s="109" t="s">
        <v>573</v>
      </c>
      <c r="G19" s="109" t="s">
        <v>574</v>
      </c>
      <c r="H19" s="109" t="s">
        <v>646</v>
      </c>
      <c r="I19" s="109" t="s">
        <v>667</v>
      </c>
      <c r="J19" s="122" t="s">
        <v>577</v>
      </c>
      <c r="K19" s="109" t="s">
        <v>668</v>
      </c>
      <c r="L19" s="109" t="s">
        <v>669</v>
      </c>
      <c r="M19" s="130">
        <v>1</v>
      </c>
      <c r="N19" s="109" t="s">
        <v>670</v>
      </c>
      <c r="O19" s="109" t="s">
        <v>581</v>
      </c>
      <c r="P19" s="110">
        <v>45658</v>
      </c>
      <c r="Q19" s="110">
        <v>46022</v>
      </c>
      <c r="R19" s="310">
        <v>0</v>
      </c>
      <c r="S19" s="310">
        <v>0</v>
      </c>
      <c r="T19" s="310" t="e">
        <f>S19/R19</f>
        <v>#DIV/0!</v>
      </c>
      <c r="U19" s="145"/>
      <c r="V19" s="147">
        <v>0.25</v>
      </c>
      <c r="W19" s="314">
        <v>0.25</v>
      </c>
      <c r="X19" s="147">
        <f t="shared" si="1"/>
        <v>1</v>
      </c>
      <c r="Y19" s="146" t="s">
        <v>1177</v>
      </c>
      <c r="Z19" s="354">
        <v>0.25</v>
      </c>
      <c r="AA19" s="353">
        <v>0.25</v>
      </c>
      <c r="AB19" s="149">
        <f>AA19/Z19</f>
        <v>1</v>
      </c>
      <c r="AC19" s="148" t="s">
        <v>1318</v>
      </c>
      <c r="AD19" s="121">
        <v>0.5</v>
      </c>
      <c r="AE19" s="394">
        <v>0.5</v>
      </c>
      <c r="AF19" s="121">
        <v>1</v>
      </c>
      <c r="AG19" s="120"/>
      <c r="AH19" s="111" t="s">
        <v>1184</v>
      </c>
    </row>
    <row r="20" spans="1:34" x14ac:dyDescent="0.3">
      <c r="M20" s="184">
        <v>17</v>
      </c>
      <c r="R20" s="184">
        <v>3</v>
      </c>
      <c r="S20" s="313">
        <v>0.9</v>
      </c>
      <c r="T20" s="248">
        <f>S20/R20</f>
        <v>0.3</v>
      </c>
      <c r="V20" s="184">
        <v>5</v>
      </c>
      <c r="W20" s="315">
        <v>1</v>
      </c>
      <c r="X20" s="315">
        <v>1</v>
      </c>
      <c r="Z20" s="248">
        <v>5</v>
      </c>
      <c r="AA20" s="51">
        <v>1</v>
      </c>
      <c r="AB20" s="51">
        <v>1</v>
      </c>
      <c r="AC20" s="248"/>
      <c r="AD20" s="38">
        <v>6</v>
      </c>
      <c r="AE20" s="334">
        <v>6</v>
      </c>
      <c r="AF20" s="315">
        <v>1</v>
      </c>
    </row>
    <row r="24" spans="1:34" x14ac:dyDescent="0.3">
      <c r="X24" s="184"/>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'd:\Users\mpajaro\Downloads\[Formato-Integracion-Plan-de-Accion-V2-1.xls]DESPLEGABLES'!#REF!</xm:f>
          </x14:formula1>
          <xm:sqref>J14:J20 H14:H20 B14:C20 E14:F20 D20</xm:sqref>
        </x14:dataValidation>
        <x14:dataValidation type="list" allowBlank="1" showInputMessage="1" showErrorMessage="1" xr:uid="{C35BF45E-683B-45BD-930F-6BC3CD5C4CAF}">
          <x14:formula1>
            <xm:f>DESPLEGABLES!$F$2:$F$30</xm:f>
          </x14:formula1>
          <xm:sqref>D14:D19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dimension ref="A1:AK28"/>
  <sheetViews>
    <sheetView topLeftCell="Q26" zoomScale="90" zoomScaleNormal="90" workbookViewId="0">
      <selection activeCell="U36" sqref="U36"/>
    </sheetView>
  </sheetViews>
  <sheetFormatPr baseColWidth="10" defaultColWidth="11.44140625" defaultRowHeight="14.4" x14ac:dyDescent="0.3"/>
  <cols>
    <col min="1" max="17" width="19.44140625" style="38" customWidth="1"/>
    <col min="18" max="19" width="11.44140625" style="38"/>
    <col min="20" max="20" width="11.44140625" style="51"/>
    <col min="21" max="22" width="11.44140625" style="38"/>
    <col min="23" max="23" width="11.44140625" style="315"/>
    <col min="24" max="24" width="11.44140625" style="51"/>
    <col min="25" max="27" width="11.44140625" style="38"/>
    <col min="28" max="28" width="11.44140625" style="51"/>
    <col min="29" max="31" width="11.44140625" style="38"/>
    <col min="32" max="32" width="11.44140625" style="51"/>
    <col min="33" max="33" width="11.44140625" style="38"/>
    <col min="34" max="34" width="18.5546875" style="38" customWidth="1"/>
    <col min="35" max="16384" width="11.44140625" style="38"/>
  </cols>
  <sheetData>
    <row r="1" spans="1:37" s="26" customFormat="1" ht="20.100000000000001" customHeight="1" x14ac:dyDescent="0.3">
      <c r="A1" s="446"/>
      <c r="B1" s="446"/>
      <c r="C1" s="446"/>
      <c r="D1" s="468" t="s">
        <v>110</v>
      </c>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47" t="s">
        <v>398</v>
      </c>
      <c r="AG1" s="447"/>
      <c r="AH1" s="447"/>
    </row>
    <row r="2" spans="1:37" s="26" customFormat="1" ht="20.100000000000001" customHeight="1" x14ac:dyDescent="0.3">
      <c r="A2" s="446"/>
      <c r="B2" s="446"/>
      <c r="C2" s="446"/>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47" t="s">
        <v>411</v>
      </c>
      <c r="AG2" s="447"/>
      <c r="AH2" s="447"/>
    </row>
    <row r="3" spans="1:37" s="26" customFormat="1" ht="20.100000000000001" customHeight="1" x14ac:dyDescent="0.3">
      <c r="A3" s="446"/>
      <c r="B3" s="446"/>
      <c r="C3" s="446"/>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47" t="s">
        <v>399</v>
      </c>
      <c r="AG3" s="447"/>
      <c r="AH3" s="447"/>
    </row>
    <row r="4" spans="1:37" s="26" customFormat="1" ht="20.100000000000001" customHeight="1" x14ac:dyDescent="0.3">
      <c r="A4" s="446"/>
      <c r="B4" s="446"/>
      <c r="C4" s="446"/>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47" t="s">
        <v>400</v>
      </c>
      <c r="AG4" s="447"/>
      <c r="AH4" s="447"/>
    </row>
    <row r="5" spans="1:37" s="50" customFormat="1" ht="32.25" customHeight="1" x14ac:dyDescent="0.3">
      <c r="A5" s="460" t="s">
        <v>142</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c r="AJ5" s="26"/>
      <c r="AK5" s="26"/>
    </row>
    <row r="6" spans="1:37" s="50" customFormat="1" ht="32.2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c r="AJ6" s="26"/>
      <c r="AK6" s="26"/>
    </row>
    <row r="7" spans="1:37" s="50" customFormat="1" ht="32.2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c r="AJ7" s="26"/>
      <c r="AK7" s="26"/>
    </row>
    <row r="8" spans="1:37" ht="16.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7" ht="47.25" customHeight="1" x14ac:dyDescent="0.3">
      <c r="A9" s="451" t="s">
        <v>289</v>
      </c>
      <c r="B9" s="451"/>
      <c r="C9" s="541" t="s">
        <v>290</v>
      </c>
      <c r="D9" s="541"/>
      <c r="E9" s="541"/>
      <c r="F9" s="107" t="s">
        <v>38</v>
      </c>
      <c r="G9" s="451">
        <v>2025</v>
      </c>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row>
    <row r="10" spans="1:37" s="6" customFormat="1" ht="15" customHeight="1" x14ac:dyDescent="0.3">
      <c r="A10" s="445" t="s">
        <v>288</v>
      </c>
      <c r="B10" s="445" t="s">
        <v>287</v>
      </c>
      <c r="C10" s="445" t="s">
        <v>286</v>
      </c>
      <c r="D10" s="445" t="s">
        <v>285</v>
      </c>
      <c r="E10" s="445" t="s">
        <v>2</v>
      </c>
      <c r="F10" s="449" t="s">
        <v>67</v>
      </c>
      <c r="G10" s="449"/>
      <c r="H10" s="449"/>
      <c r="I10" s="449"/>
      <c r="J10" s="449"/>
      <c r="K10" s="449"/>
      <c r="L10" s="449"/>
      <c r="M10" s="449"/>
      <c r="N10" s="449"/>
      <c r="O10" s="449"/>
      <c r="P10" s="449"/>
      <c r="Q10" s="449"/>
      <c r="R10" s="459" t="s">
        <v>66</v>
      </c>
      <c r="S10" s="459"/>
      <c r="T10" s="459"/>
      <c r="U10" s="459"/>
      <c r="V10" s="459"/>
      <c r="W10" s="459"/>
      <c r="X10" s="459"/>
      <c r="Y10" s="459"/>
      <c r="Z10" s="459"/>
      <c r="AA10" s="459"/>
      <c r="AB10" s="459"/>
      <c r="AC10" s="459"/>
      <c r="AD10" s="459"/>
      <c r="AE10" s="459"/>
      <c r="AF10" s="459"/>
      <c r="AG10" s="459"/>
      <c r="AH10" s="459" t="s">
        <v>14</v>
      </c>
    </row>
    <row r="11" spans="1:37" s="6" customFormat="1" ht="15" customHeight="1" x14ac:dyDescent="0.3">
      <c r="A11" s="445"/>
      <c r="B11" s="445"/>
      <c r="C11" s="445"/>
      <c r="D11" s="445"/>
      <c r="E11" s="445"/>
      <c r="F11" s="449"/>
      <c r="G11" s="449"/>
      <c r="H11" s="449"/>
      <c r="I11" s="449"/>
      <c r="J11" s="449"/>
      <c r="K11" s="449"/>
      <c r="L11" s="449"/>
      <c r="M11" s="449"/>
      <c r="N11" s="449"/>
      <c r="O11" s="449"/>
      <c r="P11" s="449"/>
      <c r="Q11" s="449"/>
      <c r="R11" s="459" t="s">
        <v>15</v>
      </c>
      <c r="S11" s="459"/>
      <c r="T11" s="459"/>
      <c r="U11" s="459"/>
      <c r="V11" s="459" t="s">
        <v>16</v>
      </c>
      <c r="W11" s="459"/>
      <c r="X11" s="459"/>
      <c r="Y11" s="459"/>
      <c r="Z11" s="459" t="s">
        <v>17</v>
      </c>
      <c r="AA11" s="459"/>
      <c r="AB11" s="459"/>
      <c r="AC11" s="459"/>
      <c r="AD11" s="459" t="s">
        <v>18</v>
      </c>
      <c r="AE11" s="459"/>
      <c r="AF11" s="459"/>
      <c r="AG11" s="459"/>
      <c r="AH11" s="459"/>
    </row>
    <row r="12" spans="1:37" s="6" customFormat="1" ht="52.5" customHeight="1"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4" t="s">
        <v>21</v>
      </c>
      <c r="U12" s="113" t="s">
        <v>13</v>
      </c>
      <c r="V12" s="113" t="s">
        <v>40</v>
      </c>
      <c r="W12" s="316" t="s">
        <v>41</v>
      </c>
      <c r="X12" s="114" t="s">
        <v>42</v>
      </c>
      <c r="Y12" s="113" t="s">
        <v>68</v>
      </c>
      <c r="Z12" s="113" t="s">
        <v>43</v>
      </c>
      <c r="AA12" s="113" t="s">
        <v>44</v>
      </c>
      <c r="AB12" s="114" t="s">
        <v>45</v>
      </c>
      <c r="AC12" s="113" t="s">
        <v>70</v>
      </c>
      <c r="AD12" s="113" t="s">
        <v>46</v>
      </c>
      <c r="AE12" s="113" t="s">
        <v>47</v>
      </c>
      <c r="AF12" s="114" t="s">
        <v>48</v>
      </c>
      <c r="AG12" s="113" t="s">
        <v>71</v>
      </c>
      <c r="AH12" s="459"/>
    </row>
    <row r="13" spans="1:37" ht="120.75" customHeight="1" x14ac:dyDescent="0.3">
      <c r="A13" s="116" t="s">
        <v>50</v>
      </c>
      <c r="B13" s="126" t="s">
        <v>53</v>
      </c>
      <c r="C13" s="126" t="s">
        <v>49</v>
      </c>
      <c r="D13" s="126" t="s">
        <v>51</v>
      </c>
      <c r="E13" s="126" t="s">
        <v>52</v>
      </c>
      <c r="F13" s="126" t="s">
        <v>58</v>
      </c>
      <c r="G13" s="126" t="s">
        <v>133</v>
      </c>
      <c r="H13" s="126" t="s">
        <v>59</v>
      </c>
      <c r="I13" s="126" t="s">
        <v>63</v>
      </c>
      <c r="J13" s="126" t="s">
        <v>61</v>
      </c>
      <c r="K13" s="126" t="s">
        <v>65</v>
      </c>
      <c r="L13" s="126" t="s">
        <v>64</v>
      </c>
      <c r="M13" s="126" t="s">
        <v>22</v>
      </c>
      <c r="N13" s="126" t="s">
        <v>23</v>
      </c>
      <c r="O13" s="126" t="s">
        <v>24</v>
      </c>
      <c r="P13" s="126" t="s">
        <v>25</v>
      </c>
      <c r="Q13" s="126" t="s">
        <v>26</v>
      </c>
      <c r="R13" s="127" t="s">
        <v>28</v>
      </c>
      <c r="S13" s="127" t="s">
        <v>29</v>
      </c>
      <c r="T13" s="128" t="s">
        <v>30</v>
      </c>
      <c r="U13" s="127" t="s">
        <v>27</v>
      </c>
      <c r="V13" s="127" t="s">
        <v>31</v>
      </c>
      <c r="W13" s="317" t="s">
        <v>32</v>
      </c>
      <c r="X13" s="128" t="s">
        <v>30</v>
      </c>
      <c r="Y13" s="127" t="s">
        <v>69</v>
      </c>
      <c r="Z13" s="127" t="s">
        <v>33</v>
      </c>
      <c r="AA13" s="127" t="s">
        <v>34</v>
      </c>
      <c r="AB13" s="128" t="s">
        <v>30</v>
      </c>
      <c r="AC13" s="127" t="s">
        <v>73</v>
      </c>
      <c r="AD13" s="127" t="s">
        <v>35</v>
      </c>
      <c r="AE13" s="127" t="s">
        <v>36</v>
      </c>
      <c r="AF13" s="128" t="s">
        <v>30</v>
      </c>
      <c r="AG13" s="127" t="s">
        <v>72</v>
      </c>
      <c r="AH13" s="127" t="s">
        <v>74</v>
      </c>
    </row>
    <row r="14" spans="1:37" s="55" customFormat="1" ht="91.8" x14ac:dyDescent="0.3">
      <c r="A14" s="116" t="s">
        <v>570</v>
      </c>
      <c r="B14" s="109" t="s">
        <v>478</v>
      </c>
      <c r="C14" s="109" t="s">
        <v>671</v>
      </c>
      <c r="D14" s="118" t="s">
        <v>818</v>
      </c>
      <c r="E14" s="109" t="s">
        <v>572</v>
      </c>
      <c r="F14" s="109" t="s">
        <v>573</v>
      </c>
      <c r="G14" s="109" t="s">
        <v>574</v>
      </c>
      <c r="H14" s="109" t="s">
        <v>646</v>
      </c>
      <c r="I14" s="109" t="s">
        <v>672</v>
      </c>
      <c r="J14" s="109" t="s">
        <v>577</v>
      </c>
      <c r="K14" s="109" t="s">
        <v>673</v>
      </c>
      <c r="L14" s="109" t="s">
        <v>674</v>
      </c>
      <c r="M14" s="183">
        <v>1</v>
      </c>
      <c r="N14" s="109" t="s">
        <v>675</v>
      </c>
      <c r="O14" s="109" t="s">
        <v>581</v>
      </c>
      <c r="P14" s="110">
        <v>45658</v>
      </c>
      <c r="Q14" s="110">
        <v>45747</v>
      </c>
      <c r="R14" s="144">
        <v>1</v>
      </c>
      <c r="S14" s="144">
        <v>1</v>
      </c>
      <c r="T14" s="144">
        <f>S14/R14</f>
        <v>1</v>
      </c>
      <c r="U14" s="145"/>
      <c r="V14" s="147">
        <v>0</v>
      </c>
      <c r="W14" s="314"/>
      <c r="X14" s="147" t="e">
        <f>W14/V14</f>
        <v>#DIV/0!</v>
      </c>
      <c r="Y14" s="146"/>
      <c r="Z14" s="149">
        <v>0</v>
      </c>
      <c r="AA14" s="148"/>
      <c r="AB14" s="149" t="e">
        <f>AA14/Z14</f>
        <v>#DIV/0!</v>
      </c>
      <c r="AC14" s="148"/>
      <c r="AD14" s="121">
        <v>0</v>
      </c>
      <c r="AE14" s="120"/>
      <c r="AF14" s="121" t="e">
        <f t="shared" ref="AF14:AF26" si="0">AE14/AD14</f>
        <v>#DIV/0!</v>
      </c>
      <c r="AG14" s="120"/>
      <c r="AH14" s="111" t="s">
        <v>1184</v>
      </c>
    </row>
    <row r="15" spans="1:37" s="55" customFormat="1" ht="71.400000000000006" x14ac:dyDescent="0.3">
      <c r="A15" s="116" t="s">
        <v>570</v>
      </c>
      <c r="B15" s="109" t="s">
        <v>478</v>
      </c>
      <c r="C15" s="109" t="s">
        <v>671</v>
      </c>
      <c r="D15" s="118" t="s">
        <v>818</v>
      </c>
      <c r="E15" s="109" t="s">
        <v>572</v>
      </c>
      <c r="F15" s="109" t="s">
        <v>573</v>
      </c>
      <c r="G15" s="109" t="s">
        <v>574</v>
      </c>
      <c r="H15" s="109" t="s">
        <v>646</v>
      </c>
      <c r="I15" s="109" t="s">
        <v>676</v>
      </c>
      <c r="J15" s="109" t="s">
        <v>577</v>
      </c>
      <c r="K15" s="109" t="s">
        <v>677</v>
      </c>
      <c r="L15" s="109" t="s">
        <v>678</v>
      </c>
      <c r="M15" s="183">
        <v>1</v>
      </c>
      <c r="N15" s="109" t="s">
        <v>679</v>
      </c>
      <c r="O15" s="109" t="s">
        <v>581</v>
      </c>
      <c r="P15" s="110">
        <v>45658</v>
      </c>
      <c r="Q15" s="110">
        <v>45747</v>
      </c>
      <c r="R15" s="144">
        <v>1</v>
      </c>
      <c r="S15" s="144">
        <v>1</v>
      </c>
      <c r="T15" s="144">
        <f t="shared" ref="T15:T27" si="1">S15/R15</f>
        <v>1</v>
      </c>
      <c r="U15" s="145"/>
      <c r="V15" s="147">
        <v>0</v>
      </c>
      <c r="W15" s="314"/>
      <c r="X15" s="147" t="e">
        <f t="shared" ref="X15:X27" si="2">W15/V15</f>
        <v>#DIV/0!</v>
      </c>
      <c r="Y15" s="146"/>
      <c r="Z15" s="149">
        <v>0</v>
      </c>
      <c r="AA15" s="148"/>
      <c r="AB15" s="149" t="e">
        <f t="shared" ref="AB15:AB27" si="3">AA15/Z15</f>
        <v>#DIV/0!</v>
      </c>
      <c r="AC15" s="148"/>
      <c r="AD15" s="121">
        <v>0</v>
      </c>
      <c r="AE15" s="120"/>
      <c r="AF15" s="121" t="e">
        <f t="shared" si="0"/>
        <v>#DIV/0!</v>
      </c>
      <c r="AG15" s="120"/>
      <c r="AH15" s="111" t="s">
        <v>1184</v>
      </c>
    </row>
    <row r="16" spans="1:37" s="57" customFormat="1" ht="81.599999999999994" x14ac:dyDescent="0.3">
      <c r="A16" s="116" t="s">
        <v>570</v>
      </c>
      <c r="B16" s="109" t="s">
        <v>478</v>
      </c>
      <c r="C16" s="109" t="s">
        <v>671</v>
      </c>
      <c r="D16" s="118" t="s">
        <v>818</v>
      </c>
      <c r="E16" s="109" t="s">
        <v>572</v>
      </c>
      <c r="F16" s="109" t="s">
        <v>573</v>
      </c>
      <c r="G16" s="109" t="s">
        <v>574</v>
      </c>
      <c r="H16" s="109" t="s">
        <v>646</v>
      </c>
      <c r="I16" s="109" t="s">
        <v>680</v>
      </c>
      <c r="J16" s="109" t="s">
        <v>577</v>
      </c>
      <c r="K16" s="109" t="s">
        <v>681</v>
      </c>
      <c r="L16" s="109" t="s">
        <v>682</v>
      </c>
      <c r="M16" s="183">
        <v>1</v>
      </c>
      <c r="N16" s="109" t="s">
        <v>683</v>
      </c>
      <c r="O16" s="109" t="s">
        <v>581</v>
      </c>
      <c r="P16" s="110">
        <v>45748</v>
      </c>
      <c r="Q16" s="110">
        <v>45838</v>
      </c>
      <c r="R16" s="310">
        <v>0</v>
      </c>
      <c r="S16" s="312"/>
      <c r="T16" s="310" t="e">
        <f t="shared" si="1"/>
        <v>#DIV/0!</v>
      </c>
      <c r="U16" s="145"/>
      <c r="V16" s="147">
        <v>1</v>
      </c>
      <c r="W16" s="314">
        <v>1</v>
      </c>
      <c r="X16" s="147">
        <v>1</v>
      </c>
      <c r="Y16" s="146" t="s">
        <v>1178</v>
      </c>
      <c r="Z16" s="149">
        <v>0</v>
      </c>
      <c r="AA16" s="148"/>
      <c r="AB16" s="149" t="e">
        <f t="shared" si="3"/>
        <v>#DIV/0!</v>
      </c>
      <c r="AC16" s="148"/>
      <c r="AD16" s="121">
        <v>0</v>
      </c>
      <c r="AE16" s="120"/>
      <c r="AF16" s="121" t="e">
        <f t="shared" si="0"/>
        <v>#DIV/0!</v>
      </c>
      <c r="AG16" s="120"/>
      <c r="AH16" s="111" t="s">
        <v>1184</v>
      </c>
    </row>
    <row r="17" spans="1:34" s="55" customFormat="1" ht="61.2" x14ac:dyDescent="0.3">
      <c r="A17" s="116" t="s">
        <v>570</v>
      </c>
      <c r="B17" s="109" t="s">
        <v>478</v>
      </c>
      <c r="C17" s="109" t="s">
        <v>671</v>
      </c>
      <c r="D17" s="118" t="s">
        <v>818</v>
      </c>
      <c r="E17" s="109" t="s">
        <v>572</v>
      </c>
      <c r="F17" s="109" t="s">
        <v>573</v>
      </c>
      <c r="G17" s="109" t="s">
        <v>574</v>
      </c>
      <c r="H17" s="109" t="s">
        <v>646</v>
      </c>
      <c r="I17" s="109" t="s">
        <v>684</v>
      </c>
      <c r="J17" s="109" t="s">
        <v>577</v>
      </c>
      <c r="K17" s="109" t="s">
        <v>685</v>
      </c>
      <c r="L17" s="109" t="s">
        <v>686</v>
      </c>
      <c r="M17" s="183">
        <v>1</v>
      </c>
      <c r="N17" s="109" t="s">
        <v>687</v>
      </c>
      <c r="O17" s="109" t="s">
        <v>581</v>
      </c>
      <c r="P17" s="110">
        <v>45748</v>
      </c>
      <c r="Q17" s="110">
        <v>45838</v>
      </c>
      <c r="R17" s="310">
        <v>0</v>
      </c>
      <c r="S17" s="312"/>
      <c r="T17" s="310" t="e">
        <f t="shared" si="1"/>
        <v>#DIV/0!</v>
      </c>
      <c r="U17" s="145"/>
      <c r="V17" s="147">
        <v>1</v>
      </c>
      <c r="W17" s="314">
        <v>1</v>
      </c>
      <c r="X17" s="147">
        <v>1</v>
      </c>
      <c r="Y17" s="146" t="s">
        <v>1179</v>
      </c>
      <c r="Z17" s="149">
        <v>0</v>
      </c>
      <c r="AA17" s="148"/>
      <c r="AB17" s="149" t="e">
        <f t="shared" si="3"/>
        <v>#DIV/0!</v>
      </c>
      <c r="AC17" s="148"/>
      <c r="AD17" s="121">
        <v>0</v>
      </c>
      <c r="AE17" s="120"/>
      <c r="AF17" s="121" t="e">
        <f t="shared" si="0"/>
        <v>#DIV/0!</v>
      </c>
      <c r="AG17" s="120"/>
      <c r="AH17" s="111" t="s">
        <v>1184</v>
      </c>
    </row>
    <row r="18" spans="1:34" s="55" customFormat="1" ht="84" x14ac:dyDescent="0.3">
      <c r="A18" s="116" t="s">
        <v>570</v>
      </c>
      <c r="B18" s="109" t="s">
        <v>478</v>
      </c>
      <c r="C18" s="109" t="s">
        <v>671</v>
      </c>
      <c r="D18" s="118" t="s">
        <v>818</v>
      </c>
      <c r="E18" s="109" t="s">
        <v>572</v>
      </c>
      <c r="F18" s="109" t="s">
        <v>573</v>
      </c>
      <c r="G18" s="109" t="s">
        <v>574</v>
      </c>
      <c r="H18" s="109" t="s">
        <v>646</v>
      </c>
      <c r="I18" s="109" t="s">
        <v>688</v>
      </c>
      <c r="J18" s="109" t="s">
        <v>577</v>
      </c>
      <c r="K18" s="109" t="s">
        <v>689</v>
      </c>
      <c r="L18" s="109" t="s">
        <v>690</v>
      </c>
      <c r="M18" s="183">
        <v>1</v>
      </c>
      <c r="N18" s="109" t="s">
        <v>691</v>
      </c>
      <c r="O18" s="109" t="s">
        <v>581</v>
      </c>
      <c r="P18" s="110">
        <v>45839</v>
      </c>
      <c r="Q18" s="110">
        <v>45930</v>
      </c>
      <c r="R18" s="310">
        <v>0</v>
      </c>
      <c r="S18" s="312"/>
      <c r="T18" s="310" t="e">
        <f t="shared" si="1"/>
        <v>#DIV/0!</v>
      </c>
      <c r="U18" s="145"/>
      <c r="V18" s="147">
        <v>0</v>
      </c>
      <c r="W18" s="314"/>
      <c r="X18" s="147" t="e">
        <f t="shared" si="2"/>
        <v>#DIV/0!</v>
      </c>
      <c r="Y18" s="146"/>
      <c r="Z18" s="149">
        <v>1</v>
      </c>
      <c r="AA18" s="353">
        <v>1</v>
      </c>
      <c r="AB18" s="149">
        <f t="shared" si="3"/>
        <v>1</v>
      </c>
      <c r="AC18" s="148" t="s">
        <v>1321</v>
      </c>
      <c r="AD18" s="121">
        <v>0</v>
      </c>
      <c r="AE18" s="120"/>
      <c r="AF18" s="121" t="e">
        <f t="shared" si="0"/>
        <v>#DIV/0!</v>
      </c>
      <c r="AG18" s="158"/>
      <c r="AH18" s="111" t="s">
        <v>1184</v>
      </c>
    </row>
    <row r="19" spans="1:34" s="55" customFormat="1" ht="144" x14ac:dyDescent="0.3">
      <c r="A19" s="116" t="s">
        <v>570</v>
      </c>
      <c r="B19" s="109" t="s">
        <v>478</v>
      </c>
      <c r="C19" s="109" t="s">
        <v>671</v>
      </c>
      <c r="D19" s="118" t="s">
        <v>818</v>
      </c>
      <c r="E19" s="109" t="s">
        <v>572</v>
      </c>
      <c r="F19" s="109" t="s">
        <v>573</v>
      </c>
      <c r="G19" s="109" t="s">
        <v>574</v>
      </c>
      <c r="H19" s="109" t="s">
        <v>646</v>
      </c>
      <c r="I19" s="109" t="s">
        <v>692</v>
      </c>
      <c r="J19" s="109" t="s">
        <v>577</v>
      </c>
      <c r="K19" s="109" t="s">
        <v>693</v>
      </c>
      <c r="L19" s="109" t="s">
        <v>694</v>
      </c>
      <c r="M19" s="183">
        <v>1</v>
      </c>
      <c r="N19" s="109" t="s">
        <v>695</v>
      </c>
      <c r="O19" s="109" t="s">
        <v>581</v>
      </c>
      <c r="P19" s="110">
        <v>45839</v>
      </c>
      <c r="Q19" s="110">
        <v>45930</v>
      </c>
      <c r="R19" s="310">
        <v>0</v>
      </c>
      <c r="S19" s="312"/>
      <c r="T19" s="310" t="e">
        <f t="shared" si="1"/>
        <v>#DIV/0!</v>
      </c>
      <c r="U19" s="145"/>
      <c r="V19" s="147">
        <v>0</v>
      </c>
      <c r="W19" s="314"/>
      <c r="X19" s="147" t="e">
        <f t="shared" si="2"/>
        <v>#DIV/0!</v>
      </c>
      <c r="Y19" s="146"/>
      <c r="Z19" s="149">
        <v>1</v>
      </c>
      <c r="AA19" s="353">
        <v>1</v>
      </c>
      <c r="AB19" s="149">
        <f t="shared" si="3"/>
        <v>1</v>
      </c>
      <c r="AC19" s="148" t="s">
        <v>1322</v>
      </c>
      <c r="AD19" s="121">
        <v>0</v>
      </c>
      <c r="AE19" s="120"/>
      <c r="AF19" s="121" t="e">
        <f t="shared" si="0"/>
        <v>#DIV/0!</v>
      </c>
      <c r="AG19" s="158"/>
      <c r="AH19" s="111" t="s">
        <v>1184</v>
      </c>
    </row>
    <row r="20" spans="1:34" s="55" customFormat="1" ht="61.2" x14ac:dyDescent="0.3">
      <c r="A20" s="116" t="s">
        <v>570</v>
      </c>
      <c r="B20" s="109" t="s">
        <v>478</v>
      </c>
      <c r="C20" s="109" t="s">
        <v>671</v>
      </c>
      <c r="D20" s="118" t="s">
        <v>818</v>
      </c>
      <c r="E20" s="109" t="s">
        <v>572</v>
      </c>
      <c r="F20" s="109" t="s">
        <v>573</v>
      </c>
      <c r="G20" s="109" t="s">
        <v>574</v>
      </c>
      <c r="H20" s="109" t="s">
        <v>646</v>
      </c>
      <c r="I20" s="109" t="s">
        <v>696</v>
      </c>
      <c r="J20" s="109" t="s">
        <v>577</v>
      </c>
      <c r="K20" s="333" t="s">
        <v>697</v>
      </c>
      <c r="L20" s="109" t="s">
        <v>698</v>
      </c>
      <c r="M20" s="183">
        <v>1</v>
      </c>
      <c r="N20" s="109" t="s">
        <v>699</v>
      </c>
      <c r="O20" s="109" t="s">
        <v>581</v>
      </c>
      <c r="P20" s="110">
        <v>45931</v>
      </c>
      <c r="Q20" s="110">
        <v>46022</v>
      </c>
      <c r="R20" s="310">
        <v>0</v>
      </c>
      <c r="S20" s="312"/>
      <c r="T20" s="310" t="e">
        <f t="shared" si="1"/>
        <v>#DIV/0!</v>
      </c>
      <c r="U20" s="145"/>
      <c r="V20" s="147">
        <v>0</v>
      </c>
      <c r="W20" s="314"/>
      <c r="X20" s="147" t="e">
        <f t="shared" si="2"/>
        <v>#DIV/0!</v>
      </c>
      <c r="Y20" s="146"/>
      <c r="Z20" s="149">
        <v>0</v>
      </c>
      <c r="AA20" s="148"/>
      <c r="AB20" s="149" t="e">
        <f t="shared" si="3"/>
        <v>#DIV/0!</v>
      </c>
      <c r="AC20" s="148"/>
      <c r="AD20" s="121">
        <v>1</v>
      </c>
      <c r="AE20" s="120">
        <v>100</v>
      </c>
      <c r="AF20" s="121">
        <v>1</v>
      </c>
      <c r="AG20" s="158" t="s">
        <v>1395</v>
      </c>
      <c r="AH20" s="111" t="s">
        <v>1184</v>
      </c>
    </row>
    <row r="21" spans="1:34" s="55" customFormat="1" ht="61.2" x14ac:dyDescent="0.3">
      <c r="A21" s="116" t="s">
        <v>570</v>
      </c>
      <c r="B21" s="109" t="s">
        <v>478</v>
      </c>
      <c r="C21" s="109" t="s">
        <v>671</v>
      </c>
      <c r="D21" s="118" t="s">
        <v>818</v>
      </c>
      <c r="E21" s="109" t="s">
        <v>572</v>
      </c>
      <c r="F21" s="109" t="s">
        <v>573</v>
      </c>
      <c r="G21" s="109" t="s">
        <v>574</v>
      </c>
      <c r="H21" s="109" t="s">
        <v>646</v>
      </c>
      <c r="I21" s="109" t="s">
        <v>700</v>
      </c>
      <c r="J21" s="109" t="s">
        <v>577</v>
      </c>
      <c r="K21" s="399" t="s">
        <v>701</v>
      </c>
      <c r="L21" s="109" t="s">
        <v>702</v>
      </c>
      <c r="M21" s="183">
        <v>1</v>
      </c>
      <c r="N21" s="109" t="s">
        <v>703</v>
      </c>
      <c r="O21" s="109" t="s">
        <v>581</v>
      </c>
      <c r="P21" s="110">
        <v>45931</v>
      </c>
      <c r="Q21" s="110">
        <v>46022</v>
      </c>
      <c r="R21" s="310">
        <v>0</v>
      </c>
      <c r="S21" s="312"/>
      <c r="T21" s="310" t="e">
        <f t="shared" si="1"/>
        <v>#DIV/0!</v>
      </c>
      <c r="U21" s="145"/>
      <c r="V21" s="147">
        <v>0</v>
      </c>
      <c r="W21" s="314"/>
      <c r="X21" s="147" t="e">
        <f t="shared" si="2"/>
        <v>#DIV/0!</v>
      </c>
      <c r="Y21" s="146"/>
      <c r="Z21" s="149">
        <v>0</v>
      </c>
      <c r="AA21" s="148"/>
      <c r="AB21" s="149" t="e">
        <f t="shared" si="3"/>
        <v>#DIV/0!</v>
      </c>
      <c r="AC21" s="148"/>
      <c r="AD21" s="121">
        <v>1</v>
      </c>
      <c r="AE21" s="120">
        <v>100</v>
      </c>
      <c r="AF21" s="121">
        <v>1</v>
      </c>
      <c r="AG21" s="158"/>
      <c r="AH21" s="111" t="s">
        <v>1184</v>
      </c>
    </row>
    <row r="22" spans="1:34" s="55" customFormat="1" ht="96" x14ac:dyDescent="0.3">
      <c r="A22" s="116" t="s">
        <v>570</v>
      </c>
      <c r="B22" s="109" t="s">
        <v>478</v>
      </c>
      <c r="C22" s="109" t="s">
        <v>671</v>
      </c>
      <c r="D22" s="118" t="s">
        <v>818</v>
      </c>
      <c r="E22" s="109" t="s">
        <v>572</v>
      </c>
      <c r="F22" s="109" t="s">
        <v>573</v>
      </c>
      <c r="G22" s="109" t="s">
        <v>574</v>
      </c>
      <c r="H22" s="109" t="s">
        <v>646</v>
      </c>
      <c r="I22" s="109" t="s">
        <v>704</v>
      </c>
      <c r="J22" s="109" t="s">
        <v>577</v>
      </c>
      <c r="K22" s="185" t="s">
        <v>705</v>
      </c>
      <c r="L22" s="109" t="s">
        <v>706</v>
      </c>
      <c r="M22" s="183">
        <v>1</v>
      </c>
      <c r="N22" s="109" t="s">
        <v>707</v>
      </c>
      <c r="O22" s="109" t="s">
        <v>581</v>
      </c>
      <c r="P22" s="110">
        <v>46023</v>
      </c>
      <c r="Q22" s="110">
        <v>46112</v>
      </c>
      <c r="R22" s="310">
        <v>0</v>
      </c>
      <c r="S22" s="312"/>
      <c r="T22" s="310" t="e">
        <f t="shared" si="1"/>
        <v>#DIV/0!</v>
      </c>
      <c r="U22" s="145"/>
      <c r="V22" s="147">
        <v>1</v>
      </c>
      <c r="W22" s="314">
        <v>1</v>
      </c>
      <c r="X22" s="147">
        <v>1</v>
      </c>
      <c r="Y22" s="146" t="s">
        <v>1180</v>
      </c>
      <c r="Z22" s="149">
        <v>0</v>
      </c>
      <c r="AA22" s="148"/>
      <c r="AB22" s="149" t="e">
        <f t="shared" si="3"/>
        <v>#DIV/0!</v>
      </c>
      <c r="AC22" s="148"/>
      <c r="AD22" s="121">
        <v>0</v>
      </c>
      <c r="AE22" s="120"/>
      <c r="AF22" s="121" t="e">
        <f t="shared" si="0"/>
        <v>#DIV/0!</v>
      </c>
      <c r="AG22" s="158"/>
      <c r="AH22" s="111" t="s">
        <v>1184</v>
      </c>
    </row>
    <row r="23" spans="1:34" s="55" customFormat="1" ht="61.2" x14ac:dyDescent="0.3">
      <c r="A23" s="116" t="s">
        <v>570</v>
      </c>
      <c r="B23" s="109" t="s">
        <v>478</v>
      </c>
      <c r="C23" s="109" t="s">
        <v>671</v>
      </c>
      <c r="D23" s="118" t="s">
        <v>818</v>
      </c>
      <c r="E23" s="109" t="s">
        <v>572</v>
      </c>
      <c r="F23" s="109" t="s">
        <v>573</v>
      </c>
      <c r="G23" s="109" t="s">
        <v>574</v>
      </c>
      <c r="H23" s="109" t="s">
        <v>646</v>
      </c>
      <c r="I23" s="109" t="s">
        <v>708</v>
      </c>
      <c r="J23" s="109" t="s">
        <v>577</v>
      </c>
      <c r="K23" s="109" t="s">
        <v>709</v>
      </c>
      <c r="L23" s="109" t="s">
        <v>710</v>
      </c>
      <c r="M23" s="183">
        <v>1</v>
      </c>
      <c r="N23" s="109" t="s">
        <v>711</v>
      </c>
      <c r="O23" s="109" t="s">
        <v>581</v>
      </c>
      <c r="P23" s="110">
        <v>46113</v>
      </c>
      <c r="Q23" s="110">
        <v>46203</v>
      </c>
      <c r="R23" s="310">
        <v>0</v>
      </c>
      <c r="S23" s="312"/>
      <c r="T23" s="310" t="e">
        <f t="shared" si="1"/>
        <v>#DIV/0!</v>
      </c>
      <c r="U23" s="145"/>
      <c r="V23" s="147">
        <v>1</v>
      </c>
      <c r="W23" s="314">
        <v>1</v>
      </c>
      <c r="X23" s="147">
        <v>1</v>
      </c>
      <c r="Y23" s="146" t="s">
        <v>1181</v>
      </c>
      <c r="Z23" s="149">
        <v>0</v>
      </c>
      <c r="AA23" s="148"/>
      <c r="AB23" s="149" t="e">
        <f t="shared" si="3"/>
        <v>#DIV/0!</v>
      </c>
      <c r="AC23" s="148"/>
      <c r="AD23" s="121">
        <v>0</v>
      </c>
      <c r="AE23" s="120"/>
      <c r="AF23" s="121" t="e">
        <f t="shared" si="0"/>
        <v>#DIV/0!</v>
      </c>
      <c r="AG23" s="158"/>
      <c r="AH23" s="111" t="s">
        <v>1184</v>
      </c>
    </row>
    <row r="24" spans="1:34" s="55" customFormat="1" ht="61.2" x14ac:dyDescent="0.3">
      <c r="A24" s="116" t="s">
        <v>570</v>
      </c>
      <c r="B24" s="109" t="s">
        <v>478</v>
      </c>
      <c r="C24" s="109" t="s">
        <v>671</v>
      </c>
      <c r="D24" s="118" t="s">
        <v>818</v>
      </c>
      <c r="E24" s="109" t="s">
        <v>572</v>
      </c>
      <c r="F24" s="109" t="s">
        <v>573</v>
      </c>
      <c r="G24" s="109" t="s">
        <v>574</v>
      </c>
      <c r="H24" s="109" t="s">
        <v>646</v>
      </c>
      <c r="I24" s="109" t="s">
        <v>712</v>
      </c>
      <c r="J24" s="109" t="s">
        <v>577</v>
      </c>
      <c r="K24" s="186" t="s">
        <v>713</v>
      </c>
      <c r="L24" s="109" t="s">
        <v>714</v>
      </c>
      <c r="M24" s="183">
        <v>1</v>
      </c>
      <c r="N24" s="109" t="s">
        <v>715</v>
      </c>
      <c r="O24" s="109" t="s">
        <v>581</v>
      </c>
      <c r="P24" s="110">
        <v>46113</v>
      </c>
      <c r="Q24" s="110">
        <v>46203</v>
      </c>
      <c r="R24" s="310">
        <v>0</v>
      </c>
      <c r="S24" s="312"/>
      <c r="T24" s="310" t="e">
        <f t="shared" si="1"/>
        <v>#DIV/0!</v>
      </c>
      <c r="U24" s="145"/>
      <c r="V24" s="147">
        <v>1</v>
      </c>
      <c r="W24" s="314">
        <v>1</v>
      </c>
      <c r="X24" s="147">
        <v>1</v>
      </c>
      <c r="Y24" s="146" t="s">
        <v>1182</v>
      </c>
      <c r="Z24" s="149">
        <v>0</v>
      </c>
      <c r="AA24" s="148"/>
      <c r="AB24" s="149" t="e">
        <f t="shared" si="3"/>
        <v>#DIV/0!</v>
      </c>
      <c r="AC24" s="148"/>
      <c r="AD24" s="121">
        <v>0</v>
      </c>
      <c r="AE24" s="120"/>
      <c r="AF24" s="121" t="e">
        <f t="shared" si="0"/>
        <v>#DIV/0!</v>
      </c>
      <c r="AG24" s="158"/>
      <c r="AH24" s="111" t="s">
        <v>1184</v>
      </c>
    </row>
    <row r="25" spans="1:34" s="55" customFormat="1" ht="71.400000000000006" x14ac:dyDescent="0.3">
      <c r="A25" s="116" t="s">
        <v>570</v>
      </c>
      <c r="B25" s="109" t="s">
        <v>478</v>
      </c>
      <c r="C25" s="109" t="s">
        <v>671</v>
      </c>
      <c r="D25" s="118" t="s">
        <v>818</v>
      </c>
      <c r="E25" s="109" t="s">
        <v>572</v>
      </c>
      <c r="F25" s="109" t="s">
        <v>573</v>
      </c>
      <c r="G25" s="109" t="s">
        <v>574</v>
      </c>
      <c r="H25" s="109" t="s">
        <v>646</v>
      </c>
      <c r="I25" s="109" t="s">
        <v>716</v>
      </c>
      <c r="J25" s="109" t="s">
        <v>577</v>
      </c>
      <c r="K25" s="333" t="s">
        <v>717</v>
      </c>
      <c r="L25" s="109" t="s">
        <v>718</v>
      </c>
      <c r="M25" s="183">
        <v>1</v>
      </c>
      <c r="N25" s="109" t="s">
        <v>719</v>
      </c>
      <c r="O25" s="109" t="s">
        <v>581</v>
      </c>
      <c r="P25" s="110">
        <v>46204</v>
      </c>
      <c r="Q25" s="110">
        <v>46295</v>
      </c>
      <c r="R25" s="310">
        <v>0</v>
      </c>
      <c r="S25" s="312"/>
      <c r="T25" s="310" t="e">
        <f t="shared" si="1"/>
        <v>#DIV/0!</v>
      </c>
      <c r="U25" s="145"/>
      <c r="V25" s="147">
        <v>0</v>
      </c>
      <c r="W25" s="314"/>
      <c r="X25" s="147" t="e">
        <f t="shared" si="2"/>
        <v>#DIV/0!</v>
      </c>
      <c r="Y25" s="146"/>
      <c r="Z25" s="149">
        <v>1</v>
      </c>
      <c r="AA25" s="353">
        <v>0</v>
      </c>
      <c r="AB25" s="149">
        <f t="shared" si="3"/>
        <v>0</v>
      </c>
      <c r="AC25" s="148" t="s">
        <v>1324</v>
      </c>
      <c r="AD25" s="121">
        <v>1</v>
      </c>
      <c r="AE25" s="120">
        <v>100</v>
      </c>
      <c r="AF25" s="121">
        <v>1</v>
      </c>
      <c r="AG25" s="158" t="s">
        <v>1396</v>
      </c>
      <c r="AH25" s="111" t="s">
        <v>1184</v>
      </c>
    </row>
    <row r="26" spans="1:34" s="91" customFormat="1" ht="156" x14ac:dyDescent="0.3">
      <c r="A26" s="116" t="s">
        <v>570</v>
      </c>
      <c r="B26" s="109" t="s">
        <v>478</v>
      </c>
      <c r="C26" s="109" t="s">
        <v>671</v>
      </c>
      <c r="D26" s="118" t="s">
        <v>818</v>
      </c>
      <c r="E26" s="109" t="s">
        <v>572</v>
      </c>
      <c r="F26" s="109" t="s">
        <v>573</v>
      </c>
      <c r="G26" s="109" t="s">
        <v>574</v>
      </c>
      <c r="H26" s="109" t="s">
        <v>646</v>
      </c>
      <c r="I26" s="109" t="s">
        <v>720</v>
      </c>
      <c r="J26" s="109" t="s">
        <v>577</v>
      </c>
      <c r="K26" s="109" t="s">
        <v>721</v>
      </c>
      <c r="L26" s="109" t="s">
        <v>722</v>
      </c>
      <c r="M26" s="183">
        <v>1</v>
      </c>
      <c r="N26" s="109" t="s">
        <v>723</v>
      </c>
      <c r="O26" s="109" t="s">
        <v>581</v>
      </c>
      <c r="P26" s="110">
        <v>46204</v>
      </c>
      <c r="Q26" s="110">
        <v>46295</v>
      </c>
      <c r="R26" s="310">
        <v>0</v>
      </c>
      <c r="S26" s="312"/>
      <c r="T26" s="310" t="e">
        <f t="shared" si="1"/>
        <v>#DIV/0!</v>
      </c>
      <c r="U26" s="145"/>
      <c r="V26" s="147">
        <v>0</v>
      </c>
      <c r="W26" s="314"/>
      <c r="X26" s="147" t="e">
        <f t="shared" si="2"/>
        <v>#DIV/0!</v>
      </c>
      <c r="Y26" s="146"/>
      <c r="Z26" s="149">
        <v>1</v>
      </c>
      <c r="AA26" s="353">
        <v>1</v>
      </c>
      <c r="AB26" s="149">
        <f t="shared" si="3"/>
        <v>1</v>
      </c>
      <c r="AC26" s="148" t="s">
        <v>1323</v>
      </c>
      <c r="AD26" s="121">
        <v>0</v>
      </c>
      <c r="AE26" s="120"/>
      <c r="AF26" s="121" t="e">
        <f t="shared" si="0"/>
        <v>#DIV/0!</v>
      </c>
      <c r="AG26" s="120"/>
      <c r="AH26" s="111" t="s">
        <v>1184</v>
      </c>
    </row>
    <row r="27" spans="1:34" s="55" customFormat="1" ht="108" x14ac:dyDescent="0.3">
      <c r="A27" s="116" t="s">
        <v>570</v>
      </c>
      <c r="B27" s="109" t="s">
        <v>478</v>
      </c>
      <c r="C27" s="109" t="s">
        <v>671</v>
      </c>
      <c r="D27" s="118" t="s">
        <v>818</v>
      </c>
      <c r="E27" s="109" t="s">
        <v>572</v>
      </c>
      <c r="F27" s="109" t="s">
        <v>573</v>
      </c>
      <c r="G27" s="109" t="s">
        <v>574</v>
      </c>
      <c r="H27" s="109" t="s">
        <v>646</v>
      </c>
      <c r="I27" s="109" t="s">
        <v>724</v>
      </c>
      <c r="J27" s="109" t="s">
        <v>577</v>
      </c>
      <c r="K27" s="333" t="s">
        <v>725</v>
      </c>
      <c r="L27" s="109" t="s">
        <v>726</v>
      </c>
      <c r="M27" s="183">
        <v>1</v>
      </c>
      <c r="N27" s="109" t="s">
        <v>727</v>
      </c>
      <c r="O27" s="109" t="s">
        <v>581</v>
      </c>
      <c r="P27" s="110">
        <v>46296</v>
      </c>
      <c r="Q27" s="110">
        <v>47118</v>
      </c>
      <c r="R27" s="310">
        <v>0</v>
      </c>
      <c r="S27" s="312"/>
      <c r="T27" s="310" t="e">
        <f t="shared" si="1"/>
        <v>#DIV/0!</v>
      </c>
      <c r="U27" s="145"/>
      <c r="V27" s="147">
        <v>0</v>
      </c>
      <c r="W27" s="314"/>
      <c r="X27" s="147" t="e">
        <f t="shared" si="2"/>
        <v>#DIV/0!</v>
      </c>
      <c r="Y27" s="146"/>
      <c r="Z27" s="149">
        <v>0</v>
      </c>
      <c r="AA27" s="148"/>
      <c r="AB27" s="149" t="e">
        <f t="shared" si="3"/>
        <v>#DIV/0!</v>
      </c>
      <c r="AC27" s="148"/>
      <c r="AD27" s="121">
        <v>1</v>
      </c>
      <c r="AE27" s="120">
        <v>100</v>
      </c>
      <c r="AF27" s="121">
        <v>1</v>
      </c>
      <c r="AG27" s="120" t="s">
        <v>1397</v>
      </c>
      <c r="AH27" s="111" t="s">
        <v>1184</v>
      </c>
    </row>
    <row r="28" spans="1:34" x14ac:dyDescent="0.3">
      <c r="M28" s="187">
        <v>14</v>
      </c>
      <c r="R28" s="248">
        <f>SUM(R14:R27)</f>
        <v>2</v>
      </c>
      <c r="S28" s="248">
        <f>SUM(S14:S27)</f>
        <v>2</v>
      </c>
      <c r="V28" s="38">
        <f>SUM(V14:V27)</f>
        <v>5</v>
      </c>
      <c r="W28" s="184">
        <v>5</v>
      </c>
      <c r="Z28" s="248">
        <f>SUM(Z14:Z27)</f>
        <v>4</v>
      </c>
      <c r="AA28" s="248">
        <f>SUM(AA14:AA27)</f>
        <v>3</v>
      </c>
      <c r="AC28" s="248"/>
      <c r="AD28" s="38">
        <v>4</v>
      </c>
      <c r="AE28" s="38">
        <v>4</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722325D-A8C8-4A83-B759-1807DAFD5601}">
          <x14:formula1>
            <xm:f>DESPLEGABLES!$F$2:$F$30</xm:f>
          </x14:formula1>
          <xm:sqref>D14:D27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8681-EEF7-4A51-96A3-8CCCB6E0B8C4}">
  <dimension ref="A1:P136"/>
  <sheetViews>
    <sheetView showGridLines="0" tabSelected="1" zoomScale="71" zoomScaleNormal="60" workbookViewId="0">
      <selection activeCell="J130" sqref="J130"/>
    </sheetView>
  </sheetViews>
  <sheetFormatPr baseColWidth="10" defaultColWidth="11.5546875" defaultRowHeight="14.4" x14ac:dyDescent="0.3"/>
  <cols>
    <col min="1" max="1" width="7.88671875" style="26" bestFit="1" customWidth="1"/>
    <col min="2" max="2" width="30.109375" style="26" bestFit="1" customWidth="1"/>
    <col min="3" max="3" width="37.88671875" style="26" bestFit="1" customWidth="1"/>
    <col min="4" max="4" width="35.44140625" style="26" bestFit="1" customWidth="1"/>
    <col min="5" max="5" width="11.5546875" style="26" customWidth="1"/>
    <col min="6" max="6" width="20.44140625" style="26" bestFit="1" customWidth="1"/>
    <col min="7" max="7" width="30.44140625" style="26" customWidth="1"/>
    <col min="8" max="8" width="37.88671875" style="26" bestFit="1" customWidth="1"/>
    <col min="9" max="9" width="37" style="26" bestFit="1" customWidth="1"/>
    <col min="10" max="10" width="29.33203125" style="26" bestFit="1" customWidth="1"/>
    <col min="11" max="11" width="40.33203125" style="26" bestFit="1" customWidth="1"/>
    <col min="12" max="12" width="50.6640625" style="26" bestFit="1" customWidth="1"/>
    <col min="13" max="16384" width="11.5546875" style="26"/>
  </cols>
  <sheetData>
    <row r="1" spans="1:16" ht="47.4" customHeight="1" x14ac:dyDescent="0.3">
      <c r="A1" s="542" t="s">
        <v>1195</v>
      </c>
      <c r="B1" s="542"/>
      <c r="C1" s="542"/>
      <c r="D1" s="542"/>
      <c r="E1" s="542"/>
      <c r="F1" s="542"/>
      <c r="G1" s="542"/>
      <c r="H1" s="542"/>
      <c r="I1" s="542"/>
      <c r="J1" s="542"/>
      <c r="K1" s="542"/>
      <c r="L1" s="542"/>
      <c r="M1" s="542"/>
      <c r="N1" s="542"/>
      <c r="O1" s="542"/>
      <c r="P1" s="542"/>
    </row>
    <row r="2" spans="1:16" x14ac:dyDescent="0.3">
      <c r="A2" s="543" t="s">
        <v>357</v>
      </c>
      <c r="B2" s="543"/>
      <c r="C2" s="543"/>
      <c r="D2" s="543"/>
      <c r="F2" s="543" t="s">
        <v>358</v>
      </c>
      <c r="G2" s="543"/>
      <c r="H2" s="543"/>
      <c r="I2" s="543"/>
      <c r="J2" s="543"/>
      <c r="K2" s="543"/>
      <c r="L2" s="543"/>
      <c r="M2" s="69"/>
      <c r="N2" s="69"/>
      <c r="O2" s="69"/>
      <c r="P2" s="69"/>
    </row>
    <row r="3" spans="1:16" x14ac:dyDescent="0.3">
      <c r="A3" s="159"/>
      <c r="B3" s="159" t="s">
        <v>354</v>
      </c>
      <c r="C3" s="159" t="s">
        <v>355</v>
      </c>
      <c r="D3" s="159" t="s">
        <v>356</v>
      </c>
      <c r="F3" s="159" t="s">
        <v>359</v>
      </c>
      <c r="G3" s="159" t="s">
        <v>354</v>
      </c>
      <c r="H3" s="159" t="s">
        <v>355</v>
      </c>
      <c r="I3" s="159" t="s">
        <v>356</v>
      </c>
      <c r="J3" s="159" t="s">
        <v>353</v>
      </c>
      <c r="K3" s="159" t="s">
        <v>363</v>
      </c>
      <c r="L3" s="159" t="s">
        <v>362</v>
      </c>
    </row>
    <row r="4" spans="1:16" x14ac:dyDescent="0.3">
      <c r="A4" s="159" t="s">
        <v>401</v>
      </c>
      <c r="B4" s="77">
        <v>217</v>
      </c>
      <c r="C4" s="77">
        <v>33</v>
      </c>
      <c r="D4" s="77">
        <v>30.9</v>
      </c>
      <c r="E4" s="54"/>
      <c r="F4" s="160" t="s">
        <v>345</v>
      </c>
      <c r="G4" s="160">
        <v>19</v>
      </c>
      <c r="H4" s="77">
        <v>2</v>
      </c>
      <c r="I4" s="77">
        <v>2</v>
      </c>
      <c r="J4" s="161">
        <f>+I4/H4</f>
        <v>1</v>
      </c>
      <c r="K4" s="161">
        <f>+I4/G4</f>
        <v>0.10526315789473684</v>
      </c>
      <c r="L4" s="161">
        <f t="shared" ref="L4:L13" si="0">+H4/G4</f>
        <v>0.10526315789473684</v>
      </c>
    </row>
    <row r="5" spans="1:16" x14ac:dyDescent="0.3">
      <c r="C5" s="64"/>
      <c r="D5" s="64"/>
      <c r="E5" s="66"/>
      <c r="F5" s="162" t="s">
        <v>352</v>
      </c>
      <c r="G5" s="162">
        <v>2</v>
      </c>
      <c r="H5" s="77">
        <v>2</v>
      </c>
      <c r="I5" s="77">
        <v>2</v>
      </c>
      <c r="J5" s="161">
        <f t="shared" ref="J5:J14" si="1">+I5/H5</f>
        <v>1</v>
      </c>
      <c r="K5" s="161">
        <f>+I5/G5</f>
        <v>1</v>
      </c>
      <c r="L5" s="161">
        <f t="shared" si="0"/>
        <v>1</v>
      </c>
    </row>
    <row r="6" spans="1:16" x14ac:dyDescent="0.3">
      <c r="F6" s="162" t="s">
        <v>360</v>
      </c>
      <c r="G6" s="162">
        <v>1</v>
      </c>
      <c r="H6" s="77">
        <v>1</v>
      </c>
      <c r="I6" s="77">
        <v>1</v>
      </c>
      <c r="J6" s="161">
        <f t="shared" si="1"/>
        <v>1</v>
      </c>
      <c r="K6" s="161">
        <f t="shared" ref="K6:K12" si="2">+I6/G6</f>
        <v>1</v>
      </c>
      <c r="L6" s="161">
        <f t="shared" si="0"/>
        <v>1</v>
      </c>
    </row>
    <row r="7" spans="1:16" x14ac:dyDescent="0.3">
      <c r="F7" s="162" t="s">
        <v>347</v>
      </c>
      <c r="G7" s="162">
        <v>16</v>
      </c>
      <c r="H7" s="77">
        <v>5</v>
      </c>
      <c r="I7" s="77">
        <v>5</v>
      </c>
      <c r="J7" s="161">
        <f t="shared" si="1"/>
        <v>1</v>
      </c>
      <c r="K7" s="161">
        <f t="shared" si="2"/>
        <v>0.3125</v>
      </c>
      <c r="L7" s="161">
        <f t="shared" si="0"/>
        <v>0.3125</v>
      </c>
    </row>
    <row r="8" spans="1:16" x14ac:dyDescent="0.3">
      <c r="F8" s="162" t="s">
        <v>361</v>
      </c>
      <c r="G8" s="162">
        <v>22</v>
      </c>
      <c r="H8" s="77">
        <v>2</v>
      </c>
      <c r="I8" s="77">
        <v>2</v>
      </c>
      <c r="J8" s="163">
        <f t="shared" si="1"/>
        <v>1</v>
      </c>
      <c r="K8" s="163">
        <f t="shared" si="2"/>
        <v>9.0909090909090912E-2</v>
      </c>
      <c r="L8" s="161">
        <f t="shared" si="0"/>
        <v>9.0909090909090912E-2</v>
      </c>
    </row>
    <row r="9" spans="1:16" x14ac:dyDescent="0.3">
      <c r="F9" s="162" t="s">
        <v>346</v>
      </c>
      <c r="G9" s="162">
        <v>19</v>
      </c>
      <c r="H9" s="77">
        <v>6</v>
      </c>
      <c r="I9" s="77">
        <v>6</v>
      </c>
      <c r="J9" s="163">
        <f t="shared" si="1"/>
        <v>1</v>
      </c>
      <c r="K9" s="163">
        <f t="shared" si="2"/>
        <v>0.31578947368421051</v>
      </c>
      <c r="L9" s="161">
        <f t="shared" si="0"/>
        <v>0.31578947368421051</v>
      </c>
    </row>
    <row r="10" spans="1:16" x14ac:dyDescent="0.3">
      <c r="F10" s="162" t="s">
        <v>351</v>
      </c>
      <c r="G10" s="162">
        <v>29</v>
      </c>
      <c r="H10" s="77">
        <v>0</v>
      </c>
      <c r="I10" s="77">
        <v>0</v>
      </c>
      <c r="J10" s="163">
        <v>0</v>
      </c>
      <c r="K10" s="163">
        <f t="shared" si="2"/>
        <v>0</v>
      </c>
      <c r="L10" s="161">
        <f t="shared" si="0"/>
        <v>0</v>
      </c>
    </row>
    <row r="11" spans="1:16" x14ac:dyDescent="0.3">
      <c r="F11" s="162" t="s">
        <v>1171</v>
      </c>
      <c r="G11" s="162">
        <v>61</v>
      </c>
      <c r="H11" s="77">
        <v>4</v>
      </c>
      <c r="I11" s="77">
        <v>4</v>
      </c>
      <c r="J11" s="163">
        <f t="shared" si="1"/>
        <v>1</v>
      </c>
      <c r="K11" s="163">
        <f t="shared" si="2"/>
        <v>6.5573770491803282E-2</v>
      </c>
      <c r="L11" s="161">
        <f t="shared" si="0"/>
        <v>6.5573770491803282E-2</v>
      </c>
    </row>
    <row r="12" spans="1:16" x14ac:dyDescent="0.3">
      <c r="F12" s="160" t="s">
        <v>348</v>
      </c>
      <c r="G12" s="160">
        <v>17</v>
      </c>
      <c r="H12" s="77">
        <v>6</v>
      </c>
      <c r="I12" s="77">
        <v>6</v>
      </c>
      <c r="J12" s="163">
        <f t="shared" si="1"/>
        <v>1</v>
      </c>
      <c r="K12" s="163">
        <f t="shared" si="2"/>
        <v>0.35294117647058826</v>
      </c>
      <c r="L12" s="161">
        <f t="shared" si="0"/>
        <v>0.35294117647058826</v>
      </c>
    </row>
    <row r="13" spans="1:16" x14ac:dyDescent="0.3">
      <c r="F13" s="162" t="s">
        <v>350</v>
      </c>
      <c r="G13" s="162">
        <v>17</v>
      </c>
      <c r="H13" s="77">
        <v>3</v>
      </c>
      <c r="I13" s="77">
        <v>1</v>
      </c>
      <c r="J13" s="163">
        <f>+I13/H13</f>
        <v>0.33333333333333331</v>
      </c>
      <c r="K13" s="163">
        <f>+I13/G13</f>
        <v>5.8823529411764705E-2</v>
      </c>
      <c r="L13" s="161">
        <f t="shared" si="0"/>
        <v>0.17647058823529413</v>
      </c>
    </row>
    <row r="14" spans="1:16" x14ac:dyDescent="0.3">
      <c r="F14" s="162" t="s">
        <v>349</v>
      </c>
      <c r="G14" s="162">
        <v>14</v>
      </c>
      <c r="H14" s="77">
        <v>2</v>
      </c>
      <c r="I14" s="77">
        <v>2</v>
      </c>
      <c r="J14" s="161">
        <f t="shared" si="1"/>
        <v>1</v>
      </c>
      <c r="K14" s="161">
        <f>+I14/G14</f>
        <v>0.14285714285714285</v>
      </c>
      <c r="L14" s="161">
        <f>+H14/G14</f>
        <v>0.14285714285714285</v>
      </c>
    </row>
    <row r="15" spans="1:16" x14ac:dyDescent="0.3">
      <c r="F15" s="159" t="s">
        <v>364</v>
      </c>
      <c r="G15" s="159">
        <f>G4+G5+G6+G7+G9+G12+G13+G14+G8+G10+G11</f>
        <v>217</v>
      </c>
      <c r="H15" s="159">
        <f>H4+H5+H6+H7+H9+H10+H12+H8+H11+H13+H14</f>
        <v>33</v>
      </c>
      <c r="I15" s="159">
        <v>31</v>
      </c>
      <c r="J15" s="164">
        <f>+I15/H15</f>
        <v>0.93939393939393945</v>
      </c>
      <c r="K15" s="165">
        <f>+I15/G15</f>
        <v>0.14285714285714285</v>
      </c>
      <c r="L15" s="165">
        <f>+H15/G15</f>
        <v>0.15207373271889402</v>
      </c>
    </row>
    <row r="36" spans="1:16" x14ac:dyDescent="0.3">
      <c r="E36" s="54"/>
    </row>
    <row r="40" spans="1:16" ht="47.4" customHeight="1" x14ac:dyDescent="0.3">
      <c r="A40" s="542" t="s">
        <v>1200</v>
      </c>
      <c r="B40" s="542"/>
      <c r="C40" s="542"/>
      <c r="D40" s="542"/>
      <c r="E40" s="542"/>
      <c r="F40" s="542"/>
      <c r="G40" s="542"/>
      <c r="H40" s="542"/>
      <c r="I40" s="542"/>
      <c r="J40" s="542"/>
      <c r="K40" s="542"/>
      <c r="L40" s="542"/>
      <c r="M40" s="542"/>
      <c r="N40" s="542"/>
      <c r="O40" s="542"/>
      <c r="P40" s="542"/>
    </row>
    <row r="41" spans="1:16" x14ac:dyDescent="0.3">
      <c r="A41" s="543" t="s">
        <v>1198</v>
      </c>
      <c r="B41" s="543"/>
      <c r="C41" s="543"/>
      <c r="D41" s="543"/>
      <c r="F41" s="543" t="s">
        <v>358</v>
      </c>
      <c r="G41" s="543"/>
      <c r="H41" s="543"/>
      <c r="I41" s="543"/>
      <c r="J41" s="543"/>
      <c r="K41" s="543"/>
      <c r="L41" s="543"/>
      <c r="M41" s="69"/>
      <c r="N41" s="69"/>
      <c r="O41" s="69"/>
      <c r="P41" s="69"/>
    </row>
    <row r="42" spans="1:16" x14ac:dyDescent="0.3">
      <c r="A42" s="159"/>
      <c r="B42" s="159" t="s">
        <v>354</v>
      </c>
      <c r="C42" s="159" t="s">
        <v>403</v>
      </c>
      <c r="D42" s="159" t="s">
        <v>404</v>
      </c>
      <c r="F42" s="159" t="s">
        <v>359</v>
      </c>
      <c r="G42" s="159" t="s">
        <v>354</v>
      </c>
      <c r="H42" s="159" t="s">
        <v>403</v>
      </c>
      <c r="I42" s="159" t="s">
        <v>404</v>
      </c>
      <c r="J42" s="159" t="s">
        <v>353</v>
      </c>
      <c r="K42" s="159" t="s">
        <v>402</v>
      </c>
      <c r="L42" s="159" t="s">
        <v>362</v>
      </c>
    </row>
    <row r="43" spans="1:16" x14ac:dyDescent="0.3">
      <c r="A43" s="159" t="s">
        <v>401</v>
      </c>
      <c r="B43" s="77">
        <v>217</v>
      </c>
      <c r="C43" s="77">
        <v>66</v>
      </c>
      <c r="D43" s="77">
        <v>61</v>
      </c>
      <c r="E43" s="54"/>
      <c r="F43" s="160" t="s">
        <v>345</v>
      </c>
      <c r="G43" s="160">
        <v>19</v>
      </c>
      <c r="H43" s="77">
        <v>6</v>
      </c>
      <c r="I43" s="77">
        <v>6</v>
      </c>
      <c r="J43" s="161">
        <f>+I43/H43</f>
        <v>1</v>
      </c>
      <c r="K43" s="161">
        <f>+I43/G43</f>
        <v>0.31578947368421051</v>
      </c>
      <c r="L43" s="161">
        <f t="shared" ref="L43:L52" si="3">+H43/G43</f>
        <v>0.31578947368421051</v>
      </c>
    </row>
    <row r="44" spans="1:16" x14ac:dyDescent="0.3">
      <c r="C44" s="64"/>
      <c r="D44" s="64"/>
      <c r="E44" s="66"/>
      <c r="F44" s="162" t="s">
        <v>352</v>
      </c>
      <c r="G44" s="162">
        <v>2</v>
      </c>
      <c r="H44" s="77">
        <v>0</v>
      </c>
      <c r="I44" s="77">
        <v>0</v>
      </c>
      <c r="J44" s="161">
        <v>1</v>
      </c>
      <c r="K44" s="161">
        <v>1</v>
      </c>
      <c r="L44" s="161">
        <v>1</v>
      </c>
    </row>
    <row r="45" spans="1:16" x14ac:dyDescent="0.3">
      <c r="F45" s="162" t="s">
        <v>360</v>
      </c>
      <c r="G45" s="162">
        <v>1</v>
      </c>
      <c r="H45" s="77">
        <v>0</v>
      </c>
      <c r="I45" s="77">
        <v>0</v>
      </c>
      <c r="J45" s="161">
        <v>1</v>
      </c>
      <c r="K45" s="161">
        <v>1</v>
      </c>
      <c r="L45" s="161">
        <v>1</v>
      </c>
    </row>
    <row r="46" spans="1:16" x14ac:dyDescent="0.3">
      <c r="F46" s="162" t="s">
        <v>347</v>
      </c>
      <c r="G46" s="162">
        <v>16</v>
      </c>
      <c r="H46" s="77">
        <v>6</v>
      </c>
      <c r="I46" s="77">
        <v>6</v>
      </c>
      <c r="J46" s="161">
        <f t="shared" ref="J46:J51" si="4">+I46/H46</f>
        <v>1</v>
      </c>
      <c r="K46" s="161">
        <f t="shared" ref="K46:K51" si="5">+I46/G46</f>
        <v>0.375</v>
      </c>
      <c r="L46" s="161">
        <f t="shared" si="3"/>
        <v>0.375</v>
      </c>
    </row>
    <row r="47" spans="1:16" x14ac:dyDescent="0.3">
      <c r="F47" s="162" t="s">
        <v>361</v>
      </c>
      <c r="G47" s="162">
        <v>22</v>
      </c>
      <c r="H47" s="77">
        <v>7</v>
      </c>
      <c r="I47" s="77">
        <v>7</v>
      </c>
      <c r="J47" s="163">
        <f t="shared" si="4"/>
        <v>1</v>
      </c>
      <c r="K47" s="163">
        <f t="shared" si="5"/>
        <v>0.31818181818181818</v>
      </c>
      <c r="L47" s="161">
        <f t="shared" si="3"/>
        <v>0.31818181818181818</v>
      </c>
    </row>
    <row r="48" spans="1:16" x14ac:dyDescent="0.3">
      <c r="F48" s="162" t="s">
        <v>346</v>
      </c>
      <c r="G48" s="162">
        <v>19</v>
      </c>
      <c r="H48" s="77">
        <v>4</v>
      </c>
      <c r="I48" s="77">
        <v>4</v>
      </c>
      <c r="J48" s="163">
        <f t="shared" si="4"/>
        <v>1</v>
      </c>
      <c r="K48" s="163">
        <f t="shared" si="5"/>
        <v>0.21052631578947367</v>
      </c>
      <c r="L48" s="161">
        <f t="shared" si="3"/>
        <v>0.21052631578947367</v>
      </c>
    </row>
    <row r="49" spans="6:12" x14ac:dyDescent="0.3">
      <c r="F49" s="162" t="s">
        <v>351</v>
      </c>
      <c r="G49" s="162">
        <v>29</v>
      </c>
      <c r="H49" s="77">
        <v>3</v>
      </c>
      <c r="I49" s="77">
        <v>2</v>
      </c>
      <c r="J49" s="163">
        <f t="shared" si="4"/>
        <v>0.66666666666666663</v>
      </c>
      <c r="K49" s="163">
        <f t="shared" si="5"/>
        <v>6.8965517241379309E-2</v>
      </c>
      <c r="L49" s="161">
        <f t="shared" si="3"/>
        <v>0.10344827586206896</v>
      </c>
    </row>
    <row r="50" spans="6:12" x14ac:dyDescent="0.3">
      <c r="F50" s="162" t="s">
        <v>1171</v>
      </c>
      <c r="G50" s="162">
        <v>61</v>
      </c>
      <c r="H50" s="77">
        <v>19</v>
      </c>
      <c r="I50" s="77">
        <v>19</v>
      </c>
      <c r="J50" s="163">
        <f t="shared" si="4"/>
        <v>1</v>
      </c>
      <c r="K50" s="163">
        <f t="shared" si="5"/>
        <v>0.31147540983606559</v>
      </c>
      <c r="L50" s="161">
        <f t="shared" si="3"/>
        <v>0.31147540983606559</v>
      </c>
    </row>
    <row r="51" spans="6:12" x14ac:dyDescent="0.3">
      <c r="F51" s="160" t="s">
        <v>348</v>
      </c>
      <c r="G51" s="160">
        <v>17</v>
      </c>
      <c r="H51" s="77">
        <v>11</v>
      </c>
      <c r="I51" s="77">
        <v>7</v>
      </c>
      <c r="J51" s="163">
        <f t="shared" si="4"/>
        <v>0.63636363636363635</v>
      </c>
      <c r="K51" s="163">
        <f t="shared" si="5"/>
        <v>0.41176470588235292</v>
      </c>
      <c r="L51" s="161">
        <f t="shared" si="3"/>
        <v>0.6470588235294118</v>
      </c>
    </row>
    <row r="52" spans="6:12" x14ac:dyDescent="0.3">
      <c r="F52" s="162" t="s">
        <v>350</v>
      </c>
      <c r="G52" s="162">
        <v>17</v>
      </c>
      <c r="H52" s="77">
        <v>5</v>
      </c>
      <c r="I52" s="77">
        <v>5</v>
      </c>
      <c r="J52" s="163">
        <f>+I52/H52</f>
        <v>1</v>
      </c>
      <c r="K52" s="163">
        <f>+I52/G52</f>
        <v>0.29411764705882354</v>
      </c>
      <c r="L52" s="161">
        <f t="shared" si="3"/>
        <v>0.29411764705882354</v>
      </c>
    </row>
    <row r="53" spans="6:12" x14ac:dyDescent="0.3">
      <c r="F53" s="162" t="s">
        <v>349</v>
      </c>
      <c r="G53" s="162">
        <v>14</v>
      </c>
      <c r="H53" s="77">
        <v>5</v>
      </c>
      <c r="I53" s="77">
        <v>5</v>
      </c>
      <c r="J53" s="161">
        <f t="shared" ref="J53" si="6">+I53/H53</f>
        <v>1</v>
      </c>
      <c r="K53" s="161">
        <f>+I53/G53</f>
        <v>0.35714285714285715</v>
      </c>
      <c r="L53" s="161">
        <f>+H53/G53</f>
        <v>0.35714285714285715</v>
      </c>
    </row>
    <row r="54" spans="6:12" x14ac:dyDescent="0.3">
      <c r="F54" s="159" t="s">
        <v>364</v>
      </c>
      <c r="G54" s="159">
        <f>G43+G44+G45+G46+G47+G48+G49+G50+G51+G52+G53</f>
        <v>217</v>
      </c>
      <c r="H54" s="159">
        <f>H43+H44+H45+H46+H47+H48+H49+H50+H51+H52+H53</f>
        <v>66</v>
      </c>
      <c r="I54" s="159">
        <f>I43+I44+I45+I46+I47+I48+I49+I50+I51+I52+I53</f>
        <v>61</v>
      </c>
      <c r="J54" s="164">
        <f>+I54/H54</f>
        <v>0.9242424242424242</v>
      </c>
      <c r="K54" s="165">
        <f>+I54/G54</f>
        <v>0.28110599078341014</v>
      </c>
      <c r="L54" s="165">
        <f>+H54/G54</f>
        <v>0.30414746543778803</v>
      </c>
    </row>
    <row r="80" spans="1:16" ht="47.4" customHeight="1" x14ac:dyDescent="0.3">
      <c r="A80" s="542" t="s">
        <v>1196</v>
      </c>
      <c r="B80" s="542"/>
      <c r="C80" s="542"/>
      <c r="D80" s="542"/>
      <c r="E80" s="542"/>
      <c r="F80" s="542"/>
      <c r="G80" s="542"/>
      <c r="H80" s="542"/>
      <c r="I80" s="542"/>
      <c r="J80" s="542"/>
      <c r="K80" s="542"/>
      <c r="L80" s="542"/>
      <c r="M80" s="542"/>
      <c r="N80" s="542"/>
      <c r="O80" s="542"/>
      <c r="P80" s="542"/>
    </row>
    <row r="81" spans="1:16" x14ac:dyDescent="0.3">
      <c r="A81" s="543" t="s">
        <v>1198</v>
      </c>
      <c r="B81" s="543"/>
      <c r="C81" s="543"/>
      <c r="D81" s="543"/>
      <c r="F81" s="543" t="s">
        <v>358</v>
      </c>
      <c r="G81" s="543"/>
      <c r="H81" s="543"/>
      <c r="I81" s="543"/>
      <c r="J81" s="543"/>
      <c r="K81" s="543"/>
      <c r="L81" s="543"/>
      <c r="M81" s="69"/>
      <c r="N81" s="69"/>
      <c r="O81" s="69"/>
      <c r="P81" s="69"/>
    </row>
    <row r="82" spans="1:16" x14ac:dyDescent="0.3">
      <c r="A82" s="159"/>
      <c r="B82" s="159" t="s">
        <v>354</v>
      </c>
      <c r="C82" s="159" t="s">
        <v>407</v>
      </c>
      <c r="D82" s="159" t="s">
        <v>405</v>
      </c>
      <c r="F82" s="159" t="s">
        <v>359</v>
      </c>
      <c r="G82" s="159" t="s">
        <v>354</v>
      </c>
      <c r="H82" s="159" t="s">
        <v>407</v>
      </c>
      <c r="I82" s="159" t="s">
        <v>405</v>
      </c>
      <c r="J82" s="159" t="s">
        <v>353</v>
      </c>
      <c r="K82" s="159" t="s">
        <v>406</v>
      </c>
      <c r="L82" s="159" t="s">
        <v>362</v>
      </c>
    </row>
    <row r="83" spans="1:16" x14ac:dyDescent="0.3">
      <c r="A83" s="159" t="s">
        <v>401</v>
      </c>
      <c r="B83" s="77">
        <v>217</v>
      </c>
      <c r="C83" s="77">
        <v>64</v>
      </c>
      <c r="D83" s="77">
        <v>59</v>
      </c>
      <c r="E83" s="54"/>
      <c r="F83" s="160" t="s">
        <v>345</v>
      </c>
      <c r="G83" s="160">
        <v>19</v>
      </c>
      <c r="H83" s="77">
        <v>6</v>
      </c>
      <c r="I83" s="77">
        <v>6</v>
      </c>
      <c r="J83" s="161">
        <f>+I83/H83</f>
        <v>1</v>
      </c>
      <c r="K83" s="161">
        <f>+I83/G83</f>
        <v>0.31578947368421051</v>
      </c>
      <c r="L83" s="161">
        <f t="shared" ref="L83:L92" si="7">+H83/G83</f>
        <v>0.31578947368421051</v>
      </c>
    </row>
    <row r="84" spans="1:16" x14ac:dyDescent="0.3">
      <c r="C84" s="64"/>
      <c r="D84" s="64"/>
      <c r="E84" s="66"/>
      <c r="F84" s="162" t="s">
        <v>352</v>
      </c>
      <c r="G84" s="355">
        <v>2</v>
      </c>
      <c r="H84" s="77">
        <v>0</v>
      </c>
      <c r="I84" s="77">
        <v>0</v>
      </c>
      <c r="J84" s="161">
        <v>1</v>
      </c>
      <c r="K84" s="161">
        <v>1</v>
      </c>
      <c r="L84" s="161">
        <v>1</v>
      </c>
    </row>
    <row r="85" spans="1:16" x14ac:dyDescent="0.3">
      <c r="F85" s="162" t="s">
        <v>360</v>
      </c>
      <c r="G85" s="162">
        <v>1</v>
      </c>
      <c r="H85" s="77">
        <v>0</v>
      </c>
      <c r="I85" s="77">
        <v>0</v>
      </c>
      <c r="J85" s="161">
        <v>1</v>
      </c>
      <c r="K85" s="161">
        <v>1</v>
      </c>
      <c r="L85" s="161">
        <v>1</v>
      </c>
    </row>
    <row r="86" spans="1:16" x14ac:dyDescent="0.3">
      <c r="F86" s="162" t="s">
        <v>347</v>
      </c>
      <c r="G86" s="162">
        <v>16</v>
      </c>
      <c r="H86" s="77">
        <v>2</v>
      </c>
      <c r="I86" s="77">
        <v>2</v>
      </c>
      <c r="J86" s="161">
        <f t="shared" ref="J86:J87" si="8">+I86/H86</f>
        <v>1</v>
      </c>
      <c r="K86" s="161">
        <f t="shared" ref="K86:K91" si="9">+I86/G86</f>
        <v>0.125</v>
      </c>
      <c r="L86" s="161">
        <f t="shared" si="7"/>
        <v>0.125</v>
      </c>
    </row>
    <row r="87" spans="1:16" x14ac:dyDescent="0.3">
      <c r="F87" s="162" t="s">
        <v>361</v>
      </c>
      <c r="G87" s="162">
        <v>22</v>
      </c>
      <c r="H87" s="77">
        <v>10</v>
      </c>
      <c r="I87" s="77">
        <v>10</v>
      </c>
      <c r="J87" s="163">
        <f t="shared" si="8"/>
        <v>1</v>
      </c>
      <c r="K87" s="163">
        <f t="shared" si="9"/>
        <v>0.45454545454545453</v>
      </c>
      <c r="L87" s="161">
        <f t="shared" si="7"/>
        <v>0.45454545454545453</v>
      </c>
    </row>
    <row r="88" spans="1:16" x14ac:dyDescent="0.3">
      <c r="F88" s="162" t="s">
        <v>346</v>
      </c>
      <c r="G88" s="162">
        <v>19</v>
      </c>
      <c r="H88" s="77">
        <v>3</v>
      </c>
      <c r="I88" s="77">
        <v>3</v>
      </c>
      <c r="J88" s="163">
        <f>I88/H88</f>
        <v>1</v>
      </c>
      <c r="K88" s="163">
        <f t="shared" si="9"/>
        <v>0.15789473684210525</v>
      </c>
      <c r="L88" s="161">
        <f t="shared" si="7"/>
        <v>0.15789473684210525</v>
      </c>
    </row>
    <row r="89" spans="1:16" x14ac:dyDescent="0.3">
      <c r="F89" s="355" t="s">
        <v>351</v>
      </c>
      <c r="G89" s="355">
        <v>29</v>
      </c>
      <c r="H89" s="356">
        <v>13</v>
      </c>
      <c r="I89" s="356">
        <v>9</v>
      </c>
      <c r="J89" s="163">
        <f>I89/H89</f>
        <v>0.69230769230769229</v>
      </c>
      <c r="K89" s="163">
        <f t="shared" si="9"/>
        <v>0.31034482758620691</v>
      </c>
      <c r="L89" s="161">
        <f>+H88/G89</f>
        <v>0.10344827586206896</v>
      </c>
    </row>
    <row r="90" spans="1:16" x14ac:dyDescent="0.3">
      <c r="F90" s="162" t="s">
        <v>1171</v>
      </c>
      <c r="G90" s="162">
        <v>61</v>
      </c>
      <c r="H90" s="26">
        <v>18</v>
      </c>
      <c r="I90" s="77">
        <v>18</v>
      </c>
      <c r="J90" s="163">
        <f>I90/H90</f>
        <v>1</v>
      </c>
      <c r="K90" s="163">
        <f t="shared" si="9"/>
        <v>0.29508196721311475</v>
      </c>
      <c r="L90" s="161">
        <f>H90/G90</f>
        <v>0.29508196721311475</v>
      </c>
    </row>
    <row r="91" spans="1:16" x14ac:dyDescent="0.3">
      <c r="F91" s="160" t="s">
        <v>348</v>
      </c>
      <c r="G91" s="160">
        <v>17</v>
      </c>
      <c r="H91" s="77">
        <v>3</v>
      </c>
      <c r="I91" s="77">
        <v>3</v>
      </c>
      <c r="J91" s="163">
        <f t="shared" ref="J91" si="10">+I91/H90</f>
        <v>0.16666666666666666</v>
      </c>
      <c r="K91" s="163">
        <f t="shared" si="9"/>
        <v>0.17647058823529413</v>
      </c>
      <c r="L91" s="161">
        <f t="shared" si="7"/>
        <v>0.17647058823529413</v>
      </c>
    </row>
    <row r="92" spans="1:16" x14ac:dyDescent="0.3">
      <c r="F92" s="162" t="s">
        <v>350</v>
      </c>
      <c r="G92" s="162">
        <v>17</v>
      </c>
      <c r="H92" s="77">
        <v>5</v>
      </c>
      <c r="I92" s="77">
        <v>5</v>
      </c>
      <c r="J92" s="163">
        <f>+I92/H92</f>
        <v>1</v>
      </c>
      <c r="K92" s="163">
        <f>+I92/G92</f>
        <v>0.29411764705882354</v>
      </c>
      <c r="L92" s="161">
        <f t="shared" si="7"/>
        <v>0.29411764705882354</v>
      </c>
    </row>
    <row r="93" spans="1:16" x14ac:dyDescent="0.3">
      <c r="F93" s="162" t="s">
        <v>349</v>
      </c>
      <c r="G93" s="162">
        <v>14</v>
      </c>
      <c r="H93" s="77">
        <v>4</v>
      </c>
      <c r="I93" s="77">
        <v>3</v>
      </c>
      <c r="J93" s="161">
        <f t="shared" ref="J93" si="11">+I93/H93</f>
        <v>0.75</v>
      </c>
      <c r="K93" s="161">
        <f>+I93/G93</f>
        <v>0.21428571428571427</v>
      </c>
      <c r="L93" s="161">
        <f>+H93/G93</f>
        <v>0.2857142857142857</v>
      </c>
    </row>
    <row r="94" spans="1:16" x14ac:dyDescent="0.3">
      <c r="F94" s="159" t="s">
        <v>364</v>
      </c>
      <c r="G94" s="159">
        <f>G83+G84+G85+G86+G87+G88+G89+G90+G91+G92+G93</f>
        <v>217</v>
      </c>
      <c r="H94" s="159">
        <f>H83+H84+H85+H86+H87+H88+H89+H90+H91+H92+H93</f>
        <v>64</v>
      </c>
      <c r="I94" s="159">
        <f>I83+I84+I85+I86+I87+I88+I89+I90+I91+I92+I93</f>
        <v>59</v>
      </c>
      <c r="J94" s="164">
        <f>+I94/H94</f>
        <v>0.921875</v>
      </c>
      <c r="K94" s="165">
        <f>+I94/G94</f>
        <v>0.27188940092165897</v>
      </c>
      <c r="L94" s="165">
        <f>+H94/G94</f>
        <v>0.29493087557603687</v>
      </c>
    </row>
    <row r="120" spans="1:16" ht="47.4" customHeight="1" x14ac:dyDescent="0.3">
      <c r="A120" s="542" t="s">
        <v>1197</v>
      </c>
      <c r="B120" s="542"/>
      <c r="C120" s="542"/>
      <c r="D120" s="542"/>
      <c r="E120" s="542"/>
      <c r="F120" s="542"/>
      <c r="G120" s="542"/>
      <c r="H120" s="542"/>
      <c r="I120" s="542"/>
      <c r="J120" s="542"/>
      <c r="K120" s="542"/>
      <c r="L120" s="542"/>
      <c r="M120" s="542"/>
      <c r="N120" s="542"/>
      <c r="O120" s="542"/>
      <c r="P120" s="542"/>
    </row>
    <row r="121" spans="1:16" x14ac:dyDescent="0.3">
      <c r="A121" s="543" t="s">
        <v>357</v>
      </c>
      <c r="B121" s="543"/>
      <c r="C121" s="543"/>
      <c r="D121" s="543"/>
      <c r="F121" s="543" t="s">
        <v>358</v>
      </c>
      <c r="G121" s="543"/>
      <c r="H121" s="543"/>
      <c r="I121" s="543"/>
      <c r="J121" s="543"/>
      <c r="K121" s="543"/>
      <c r="L121" s="543"/>
      <c r="M121" s="69"/>
      <c r="N121" s="69"/>
      <c r="O121" s="69"/>
      <c r="P121" s="69"/>
    </row>
    <row r="122" spans="1:16" x14ac:dyDescent="0.3">
      <c r="A122" s="159"/>
      <c r="B122" s="159" t="s">
        <v>354</v>
      </c>
      <c r="C122" s="159" t="s">
        <v>408</v>
      </c>
      <c r="D122" s="159" t="s">
        <v>1331</v>
      </c>
      <c r="F122" s="159" t="s">
        <v>359</v>
      </c>
      <c r="G122" s="159" t="s">
        <v>354</v>
      </c>
      <c r="H122" s="159" t="s">
        <v>408</v>
      </c>
      <c r="I122" s="159" t="s">
        <v>1330</v>
      </c>
      <c r="J122" s="159" t="s">
        <v>353</v>
      </c>
      <c r="K122" s="159" t="s">
        <v>409</v>
      </c>
      <c r="L122" s="159" t="s">
        <v>362</v>
      </c>
    </row>
    <row r="123" spans="1:16" x14ac:dyDescent="0.3">
      <c r="A123" s="159" t="s">
        <v>401</v>
      </c>
      <c r="B123" s="77">
        <v>219</v>
      </c>
      <c r="C123" s="77">
        <v>69</v>
      </c>
      <c r="D123" s="77">
        <v>61</v>
      </c>
      <c r="E123" s="54"/>
      <c r="F123" s="160" t="s">
        <v>345</v>
      </c>
      <c r="G123" s="160">
        <v>19</v>
      </c>
      <c r="H123" s="77">
        <v>5</v>
      </c>
      <c r="I123" s="77">
        <v>5</v>
      </c>
      <c r="J123" s="161">
        <f>+I123/H123</f>
        <v>1</v>
      </c>
      <c r="K123" s="161">
        <f>+I123/G123</f>
        <v>0.26315789473684209</v>
      </c>
      <c r="L123" s="161">
        <f t="shared" ref="L123:L132" si="12">+H123/G123</f>
        <v>0.26315789473684209</v>
      </c>
    </row>
    <row r="124" spans="1:16" x14ac:dyDescent="0.3">
      <c r="C124" s="64"/>
      <c r="D124" s="64"/>
      <c r="E124" s="66"/>
      <c r="F124" s="162" t="s">
        <v>352</v>
      </c>
      <c r="G124" s="162">
        <v>2</v>
      </c>
      <c r="H124" s="77">
        <v>0</v>
      </c>
      <c r="I124" s="77">
        <v>0</v>
      </c>
      <c r="J124" s="161">
        <v>1</v>
      </c>
      <c r="K124" s="161">
        <v>1</v>
      </c>
      <c r="L124" s="161">
        <v>1</v>
      </c>
    </row>
    <row r="125" spans="1:16" x14ac:dyDescent="0.3">
      <c r="F125" s="162" t="s">
        <v>360</v>
      </c>
      <c r="G125" s="162">
        <v>1</v>
      </c>
      <c r="H125" s="77">
        <v>0</v>
      </c>
      <c r="I125" s="77">
        <v>0</v>
      </c>
      <c r="J125" s="161">
        <v>1</v>
      </c>
      <c r="K125" s="161">
        <v>1</v>
      </c>
      <c r="L125" s="161">
        <v>1</v>
      </c>
    </row>
    <row r="126" spans="1:16" x14ac:dyDescent="0.3">
      <c r="F126" s="162" t="s">
        <v>347</v>
      </c>
      <c r="G126" s="162">
        <v>16</v>
      </c>
      <c r="H126" s="77">
        <v>3</v>
      </c>
      <c r="I126" s="77">
        <v>2</v>
      </c>
      <c r="J126" s="161">
        <f t="shared" ref="J126:J130" si="13">+I126/H126</f>
        <v>0.66666666666666663</v>
      </c>
      <c r="K126" s="161">
        <f t="shared" ref="K126:K130" si="14">+I126/G126</f>
        <v>0.125</v>
      </c>
      <c r="L126" s="161">
        <f t="shared" si="12"/>
        <v>0.1875</v>
      </c>
    </row>
    <row r="127" spans="1:16" x14ac:dyDescent="0.3">
      <c r="F127" s="162" t="s">
        <v>361</v>
      </c>
      <c r="G127" s="162">
        <v>29</v>
      </c>
      <c r="H127" s="77">
        <v>7</v>
      </c>
      <c r="I127" s="77">
        <v>7</v>
      </c>
      <c r="J127" s="163">
        <f t="shared" si="13"/>
        <v>1</v>
      </c>
      <c r="K127" s="163">
        <f t="shared" si="14"/>
        <v>0.2413793103448276</v>
      </c>
      <c r="L127" s="161">
        <f t="shared" si="12"/>
        <v>0.2413793103448276</v>
      </c>
    </row>
    <row r="128" spans="1:16" x14ac:dyDescent="0.3">
      <c r="F128" s="162" t="s">
        <v>346</v>
      </c>
      <c r="G128" s="162">
        <v>20</v>
      </c>
      <c r="H128" s="77">
        <v>6</v>
      </c>
      <c r="I128" s="77">
        <v>6</v>
      </c>
      <c r="J128" s="163">
        <f t="shared" si="13"/>
        <v>1</v>
      </c>
      <c r="K128" s="163">
        <f t="shared" si="14"/>
        <v>0.3</v>
      </c>
      <c r="L128" s="161">
        <f t="shared" si="12"/>
        <v>0.3</v>
      </c>
    </row>
    <row r="129" spans="6:12" x14ac:dyDescent="0.3">
      <c r="F129" s="162" t="s">
        <v>351</v>
      </c>
      <c r="G129" s="162">
        <v>24</v>
      </c>
      <c r="H129" s="77">
        <v>11</v>
      </c>
      <c r="I129" s="77">
        <v>8</v>
      </c>
      <c r="J129" s="163">
        <f t="shared" si="13"/>
        <v>0.72727272727272729</v>
      </c>
      <c r="K129" s="163">
        <f t="shared" si="14"/>
        <v>0.33333333333333331</v>
      </c>
      <c r="L129" s="161">
        <f t="shared" si="12"/>
        <v>0.45833333333333331</v>
      </c>
    </row>
    <row r="130" spans="6:12" x14ac:dyDescent="0.3">
      <c r="F130" s="162" t="s">
        <v>1171</v>
      </c>
      <c r="G130" s="162">
        <v>60</v>
      </c>
      <c r="H130" s="77">
        <v>27</v>
      </c>
      <c r="I130" s="77">
        <v>23</v>
      </c>
      <c r="J130" s="163">
        <f t="shared" si="13"/>
        <v>0.85185185185185186</v>
      </c>
      <c r="K130" s="163">
        <f t="shared" si="14"/>
        <v>0.38333333333333336</v>
      </c>
      <c r="L130" s="161">
        <f t="shared" si="12"/>
        <v>0.45</v>
      </c>
    </row>
    <row r="131" spans="6:12" x14ac:dyDescent="0.3">
      <c r="F131" s="160" t="s">
        <v>348</v>
      </c>
      <c r="G131" s="160">
        <v>17</v>
      </c>
      <c r="H131" s="77">
        <v>0</v>
      </c>
      <c r="I131" s="77">
        <v>0</v>
      </c>
      <c r="J131" s="163">
        <v>1</v>
      </c>
      <c r="K131" s="163">
        <v>1</v>
      </c>
      <c r="L131" s="161">
        <v>1</v>
      </c>
    </row>
    <row r="132" spans="6:12" x14ac:dyDescent="0.3">
      <c r="F132" s="162" t="s">
        <v>350</v>
      </c>
      <c r="G132" s="162">
        <v>17</v>
      </c>
      <c r="H132" s="77">
        <v>6</v>
      </c>
      <c r="I132" s="77">
        <v>6</v>
      </c>
      <c r="J132" s="163">
        <f>+I132/H132</f>
        <v>1</v>
      </c>
      <c r="K132" s="163">
        <f>+I132/G132</f>
        <v>0.35294117647058826</v>
      </c>
      <c r="L132" s="161">
        <f t="shared" si="12"/>
        <v>0.35294117647058826</v>
      </c>
    </row>
    <row r="133" spans="6:12" x14ac:dyDescent="0.3">
      <c r="F133" s="162" t="s">
        <v>349</v>
      </c>
      <c r="G133" s="162">
        <v>14</v>
      </c>
      <c r="H133" s="77">
        <v>4</v>
      </c>
      <c r="I133" s="77">
        <v>4</v>
      </c>
      <c r="J133" s="161">
        <f t="shared" ref="J133" si="15">+I133/H133</f>
        <v>1</v>
      </c>
      <c r="K133" s="161">
        <f>+I133/G133</f>
        <v>0.2857142857142857</v>
      </c>
      <c r="L133" s="161">
        <f>+H133/G133</f>
        <v>0.2857142857142857</v>
      </c>
    </row>
    <row r="134" spans="6:12" x14ac:dyDescent="0.3">
      <c r="F134" s="159" t="s">
        <v>364</v>
      </c>
      <c r="G134" s="159">
        <f>G123+G124+G125+G126+G127+G128+G129+G130+G131+G132+G133</f>
        <v>219</v>
      </c>
      <c r="H134" s="159">
        <f>H123+H126+H127+H128+H129+H130+H131+H132+H133</f>
        <v>69</v>
      </c>
      <c r="I134" s="159">
        <f>I123+I126+I127+I128+I129+I130+I131+I132+I133</f>
        <v>61</v>
      </c>
      <c r="J134" s="164">
        <f>+I134/H134</f>
        <v>0.88405797101449279</v>
      </c>
      <c r="K134" s="165">
        <f>+I134/G134</f>
        <v>0.27853881278538811</v>
      </c>
      <c r="L134" s="165">
        <f>+H134/G134</f>
        <v>0.31506849315068491</v>
      </c>
    </row>
    <row r="136" spans="6:12" x14ac:dyDescent="0.3">
      <c r="K136" s="395">
        <f>SUM(K123:K133)</f>
        <v>5.2848593339332091</v>
      </c>
    </row>
  </sheetData>
  <mergeCells count="12">
    <mergeCell ref="A80:P80"/>
    <mergeCell ref="A81:D81"/>
    <mergeCell ref="F81:L81"/>
    <mergeCell ref="A120:P120"/>
    <mergeCell ref="A121:D121"/>
    <mergeCell ref="F121:L121"/>
    <mergeCell ref="A1:P1"/>
    <mergeCell ref="A2:D2"/>
    <mergeCell ref="F2:L2"/>
    <mergeCell ref="A40:P40"/>
    <mergeCell ref="A41:D41"/>
    <mergeCell ref="F41:L4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9EC3-8CF3-4358-9719-611ABEE44159}">
  <dimension ref="A1:F7"/>
  <sheetViews>
    <sheetView showGridLines="0" topLeftCell="A4" workbookViewId="0">
      <selection activeCell="G7" sqref="G7"/>
    </sheetView>
  </sheetViews>
  <sheetFormatPr baseColWidth="10" defaultRowHeight="14.4" x14ac:dyDescent="0.3"/>
  <cols>
    <col min="1" max="1" width="10.5546875" bestFit="1" customWidth="1"/>
    <col min="2" max="2" width="11.6640625" bestFit="1" customWidth="1"/>
    <col min="3" max="3" width="38.109375" customWidth="1"/>
    <col min="4" max="4" width="15.44140625" customWidth="1"/>
    <col min="5" max="5" width="17.6640625" customWidth="1"/>
    <col min="6" max="6" width="16" customWidth="1"/>
  </cols>
  <sheetData>
    <row r="1" spans="1:6" ht="18" x14ac:dyDescent="0.3">
      <c r="A1" s="544" t="s">
        <v>379</v>
      </c>
      <c r="B1" s="544"/>
      <c r="C1" s="544"/>
      <c r="D1" s="544"/>
      <c r="E1" s="544"/>
      <c r="F1" s="545"/>
    </row>
    <row r="2" spans="1:6" ht="18" x14ac:dyDescent="0.3">
      <c r="A2" s="99" t="s">
        <v>380</v>
      </c>
      <c r="B2" s="99" t="s">
        <v>381</v>
      </c>
      <c r="C2" s="99" t="s">
        <v>382</v>
      </c>
      <c r="D2" s="99" t="s">
        <v>383</v>
      </c>
      <c r="E2" s="99" t="s">
        <v>384</v>
      </c>
      <c r="F2" s="100" t="s">
        <v>385</v>
      </c>
    </row>
    <row r="3" spans="1:6" ht="31.2" x14ac:dyDescent="0.3">
      <c r="A3" s="95">
        <v>1</v>
      </c>
      <c r="B3" s="96">
        <v>44504</v>
      </c>
      <c r="C3" s="97" t="s">
        <v>386</v>
      </c>
      <c r="D3" s="97" t="s">
        <v>387</v>
      </c>
      <c r="E3" s="97" t="s">
        <v>387</v>
      </c>
      <c r="F3" s="98" t="s">
        <v>387</v>
      </c>
    </row>
    <row r="4" spans="1:6" ht="18" x14ac:dyDescent="0.3">
      <c r="A4" s="544" t="s">
        <v>388</v>
      </c>
      <c r="B4" s="544"/>
      <c r="C4" s="544"/>
      <c r="D4" s="544"/>
      <c r="E4" s="544"/>
      <c r="F4" s="545"/>
    </row>
    <row r="5" spans="1:6" ht="18" x14ac:dyDescent="0.3">
      <c r="A5" s="99" t="s">
        <v>380</v>
      </c>
      <c r="B5" s="99" t="s">
        <v>381</v>
      </c>
      <c r="C5" s="100" t="s">
        <v>382</v>
      </c>
      <c r="D5" s="100" t="s">
        <v>383</v>
      </c>
      <c r="E5" s="100" t="s">
        <v>384</v>
      </c>
      <c r="F5" s="100" t="s">
        <v>385</v>
      </c>
    </row>
    <row r="6" spans="1:6" ht="78" x14ac:dyDescent="0.3">
      <c r="A6" s="95">
        <v>2</v>
      </c>
      <c r="B6" s="96">
        <v>45371</v>
      </c>
      <c r="C6" s="98" t="s">
        <v>391</v>
      </c>
      <c r="D6" s="98" t="s">
        <v>389</v>
      </c>
      <c r="E6" s="98" t="s">
        <v>390</v>
      </c>
      <c r="F6" s="98" t="s">
        <v>390</v>
      </c>
    </row>
    <row r="7" spans="1:6" ht="234" x14ac:dyDescent="0.3">
      <c r="A7" s="95">
        <v>2</v>
      </c>
      <c r="B7" s="96">
        <v>45454</v>
      </c>
      <c r="C7" s="98" t="s">
        <v>410</v>
      </c>
      <c r="D7" s="98" t="s">
        <v>392</v>
      </c>
      <c r="E7" s="98" t="s">
        <v>393</v>
      </c>
      <c r="F7" s="98" t="s">
        <v>394</v>
      </c>
    </row>
  </sheetData>
  <mergeCells count="2">
    <mergeCell ref="A1:F1"/>
    <mergeCell ref="A4:F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showGridLines="0" topLeftCell="D22" workbookViewId="0">
      <selection activeCell="F26" sqref="F26"/>
    </sheetView>
  </sheetViews>
  <sheetFormatPr baseColWidth="10" defaultRowHeight="13.2" x14ac:dyDescent="0.3"/>
  <cols>
    <col min="1" max="1" width="33.88671875" style="189" customWidth="1"/>
    <col min="2" max="2" width="36" style="189" customWidth="1"/>
    <col min="3" max="3" width="34.5546875" style="189" customWidth="1"/>
    <col min="4" max="4" width="24.109375" style="189" customWidth="1"/>
    <col min="5" max="5" width="42.109375" style="190" customWidth="1"/>
    <col min="6" max="6" width="60.33203125" style="189" customWidth="1"/>
    <col min="7" max="7" width="25.33203125" style="189" bestFit="1" customWidth="1"/>
    <col min="8" max="8" width="33.109375" style="190" customWidth="1"/>
    <col min="9" max="9" width="11.5546875" style="190"/>
    <col min="10" max="10" width="23.44140625" style="189" bestFit="1" customWidth="1"/>
    <col min="11" max="11" width="11.5546875" style="203"/>
    <col min="12" max="12" width="42.5546875" style="195" customWidth="1"/>
    <col min="13" max="16384" width="11.5546875" style="189"/>
  </cols>
  <sheetData>
    <row r="1" spans="1:16" s="203" customFormat="1" ht="27" thickBot="1" x14ac:dyDescent="0.35">
      <c r="A1" s="205" t="s">
        <v>75</v>
      </c>
      <c r="B1" s="205" t="s">
        <v>76</v>
      </c>
      <c r="C1" s="206" t="s">
        <v>77</v>
      </c>
      <c r="D1" s="207" t="s">
        <v>78</v>
      </c>
      <c r="E1" s="207" t="s">
        <v>79</v>
      </c>
      <c r="F1" s="207" t="s">
        <v>80</v>
      </c>
      <c r="G1" s="208" t="s">
        <v>3</v>
      </c>
      <c r="H1" s="207" t="s">
        <v>5</v>
      </c>
      <c r="I1" s="207" t="s">
        <v>81</v>
      </c>
      <c r="J1" s="209" t="s">
        <v>60</v>
      </c>
      <c r="K1" s="209" t="s">
        <v>82</v>
      </c>
      <c r="L1" s="209" t="s">
        <v>162</v>
      </c>
      <c r="M1" s="209" t="s">
        <v>83</v>
      </c>
      <c r="N1" s="209" t="s">
        <v>84</v>
      </c>
      <c r="O1" s="209" t="s">
        <v>85</v>
      </c>
      <c r="P1" s="209" t="s">
        <v>86</v>
      </c>
    </row>
    <row r="2" spans="1:16" ht="53.4" customHeight="1" thickBot="1" x14ac:dyDescent="0.35">
      <c r="A2" s="188" t="s">
        <v>745</v>
      </c>
      <c r="B2" s="194" t="s">
        <v>161</v>
      </c>
      <c r="C2" s="210" t="s">
        <v>87</v>
      </c>
      <c r="D2" s="198" t="s">
        <v>746</v>
      </c>
      <c r="E2" s="196" t="s">
        <v>737</v>
      </c>
      <c r="F2" s="196" t="s">
        <v>757</v>
      </c>
      <c r="G2" s="204" t="s">
        <v>111</v>
      </c>
      <c r="H2" s="196" t="s">
        <v>118</v>
      </c>
      <c r="I2" s="196" t="s">
        <v>785</v>
      </c>
      <c r="J2" s="201" t="s">
        <v>89</v>
      </c>
      <c r="K2" s="191"/>
      <c r="L2" s="214" t="s">
        <v>90</v>
      </c>
      <c r="M2" s="199"/>
      <c r="N2" s="199"/>
      <c r="O2" s="199"/>
      <c r="P2" s="200"/>
    </row>
    <row r="3" spans="1:16" ht="52.8" customHeight="1" x14ac:dyDescent="0.3">
      <c r="A3" s="188" t="s">
        <v>91</v>
      </c>
      <c r="B3" s="194" t="s">
        <v>92</v>
      </c>
      <c r="C3" s="210" t="s">
        <v>93</v>
      </c>
      <c r="D3" s="198" t="s">
        <v>747</v>
      </c>
      <c r="E3" s="196" t="s">
        <v>94</v>
      </c>
      <c r="F3" s="196" t="s">
        <v>758</v>
      </c>
      <c r="G3" s="204" t="s">
        <v>112</v>
      </c>
      <c r="H3" s="196" t="s">
        <v>119</v>
      </c>
      <c r="I3" s="196" t="s">
        <v>786</v>
      </c>
      <c r="J3" s="201" t="s">
        <v>95</v>
      </c>
      <c r="K3" s="216">
        <v>3</v>
      </c>
      <c r="L3" s="213" t="s">
        <v>799</v>
      </c>
      <c r="M3" s="217">
        <v>2500</v>
      </c>
      <c r="N3" s="217">
        <v>2500</v>
      </c>
      <c r="O3" s="217">
        <v>2500</v>
      </c>
      <c r="P3" s="217">
        <v>2500</v>
      </c>
    </row>
    <row r="4" spans="1:16" ht="26.4" customHeight="1" x14ac:dyDescent="0.3">
      <c r="A4" s="188" t="s">
        <v>96</v>
      </c>
      <c r="B4" s="195"/>
      <c r="C4" s="195"/>
      <c r="D4" s="198" t="s">
        <v>748</v>
      </c>
      <c r="E4" s="196" t="s">
        <v>738</v>
      </c>
      <c r="F4" s="196" t="s">
        <v>759</v>
      </c>
      <c r="G4" s="204" t="s">
        <v>113</v>
      </c>
      <c r="H4" s="196" t="s">
        <v>120</v>
      </c>
      <c r="I4" s="196" t="s">
        <v>787</v>
      </c>
      <c r="J4" s="201" t="s">
        <v>97</v>
      </c>
      <c r="K4" s="216">
        <v>4</v>
      </c>
      <c r="L4" s="213" t="s">
        <v>800</v>
      </c>
      <c r="M4" s="218">
        <v>1</v>
      </c>
      <c r="N4" s="218">
        <v>1</v>
      </c>
      <c r="O4" s="218">
        <v>1</v>
      </c>
      <c r="P4" s="218">
        <v>1</v>
      </c>
    </row>
    <row r="5" spans="1:16" ht="26.4" customHeight="1" x14ac:dyDescent="0.3">
      <c r="A5" s="188" t="s">
        <v>98</v>
      </c>
      <c r="B5" s="195"/>
      <c r="C5" s="195"/>
      <c r="D5" s="198" t="s">
        <v>749</v>
      </c>
      <c r="E5" s="196" t="s">
        <v>739</v>
      </c>
      <c r="F5" s="196" t="s">
        <v>760</v>
      </c>
      <c r="G5" s="204" t="s">
        <v>114</v>
      </c>
      <c r="H5" s="196" t="s">
        <v>121</v>
      </c>
      <c r="I5" s="196" t="s">
        <v>788</v>
      </c>
      <c r="J5" s="195"/>
      <c r="K5" s="192">
        <v>5</v>
      </c>
      <c r="L5" s="213" t="s">
        <v>801</v>
      </c>
      <c r="M5" s="218">
        <v>54</v>
      </c>
      <c r="N5" s="218">
        <v>52</v>
      </c>
      <c r="O5" s="218">
        <v>50</v>
      </c>
      <c r="P5" s="218">
        <v>48</v>
      </c>
    </row>
    <row r="6" spans="1:16" ht="39.6" customHeight="1" x14ac:dyDescent="0.3">
      <c r="A6" s="188" t="s">
        <v>99</v>
      </c>
      <c r="B6" s="195"/>
      <c r="C6" s="195"/>
      <c r="D6" s="198" t="s">
        <v>747</v>
      </c>
      <c r="E6" s="196" t="s">
        <v>740</v>
      </c>
      <c r="F6" s="196" t="s">
        <v>761</v>
      </c>
      <c r="G6" s="204" t="s">
        <v>115</v>
      </c>
      <c r="H6" s="196" t="s">
        <v>122</v>
      </c>
      <c r="I6" s="196" t="s">
        <v>789</v>
      </c>
      <c r="J6" s="195"/>
      <c r="K6" s="192">
        <v>11</v>
      </c>
      <c r="L6" s="213" t="s">
        <v>802</v>
      </c>
      <c r="M6" s="218">
        <v>3000</v>
      </c>
      <c r="N6" s="218">
        <v>4000</v>
      </c>
      <c r="O6" s="218">
        <v>5000</v>
      </c>
      <c r="P6" s="218">
        <v>5000</v>
      </c>
    </row>
    <row r="7" spans="1:16" ht="26.4" customHeight="1" x14ac:dyDescent="0.3">
      <c r="A7" s="188" t="s">
        <v>100</v>
      </c>
      <c r="B7" s="195"/>
      <c r="C7" s="195"/>
      <c r="D7" s="198" t="s">
        <v>750</v>
      </c>
      <c r="E7" s="196" t="s">
        <v>101</v>
      </c>
      <c r="F7" s="196" t="s">
        <v>762</v>
      </c>
      <c r="G7" s="204" t="s">
        <v>116</v>
      </c>
      <c r="H7" s="196" t="s">
        <v>123</v>
      </c>
      <c r="I7" s="196" t="s">
        <v>790</v>
      </c>
      <c r="J7" s="195"/>
      <c r="K7" s="192">
        <v>18</v>
      </c>
      <c r="L7" s="213" t="s">
        <v>803</v>
      </c>
      <c r="M7" s="217">
        <v>1</v>
      </c>
      <c r="N7" s="217">
        <v>1</v>
      </c>
      <c r="O7" s="217">
        <v>1</v>
      </c>
      <c r="P7" s="217">
        <v>1</v>
      </c>
    </row>
    <row r="8" spans="1:16" ht="39.6" customHeight="1" x14ac:dyDescent="0.3">
      <c r="A8" s="188" t="s">
        <v>102</v>
      </c>
      <c r="B8" s="195"/>
      <c r="C8" s="195"/>
      <c r="D8" s="198" t="s">
        <v>750</v>
      </c>
      <c r="E8" s="196" t="s">
        <v>729</v>
      </c>
      <c r="F8" s="196" t="s">
        <v>763</v>
      </c>
      <c r="G8" s="204" t="s">
        <v>117</v>
      </c>
      <c r="H8" s="196" t="s">
        <v>124</v>
      </c>
      <c r="I8" s="196" t="s">
        <v>791</v>
      </c>
      <c r="J8" s="195"/>
      <c r="K8" s="192">
        <v>19</v>
      </c>
      <c r="L8" s="213" t="s">
        <v>804</v>
      </c>
      <c r="M8" s="218">
        <v>3</v>
      </c>
      <c r="N8" s="218">
        <v>3</v>
      </c>
      <c r="O8" s="218">
        <v>3</v>
      </c>
      <c r="P8" s="218">
        <v>3</v>
      </c>
    </row>
    <row r="9" spans="1:16" ht="52.8" customHeight="1" x14ac:dyDescent="0.3">
      <c r="A9" s="188" t="s">
        <v>104</v>
      </c>
      <c r="B9" s="195"/>
      <c r="C9" s="195"/>
      <c r="D9" s="198" t="s">
        <v>751</v>
      </c>
      <c r="E9" s="196" t="s">
        <v>741</v>
      </c>
      <c r="F9" s="196" t="s">
        <v>764</v>
      </c>
      <c r="G9" s="195"/>
      <c r="H9" s="196" t="s">
        <v>125</v>
      </c>
      <c r="I9" s="196" t="s">
        <v>792</v>
      </c>
      <c r="J9" s="195"/>
      <c r="K9" s="193">
        <v>1</v>
      </c>
      <c r="L9" s="213" t="s">
        <v>805</v>
      </c>
      <c r="M9" s="218">
        <v>825</v>
      </c>
      <c r="N9" s="218">
        <v>1095</v>
      </c>
      <c r="O9" s="218">
        <v>1095</v>
      </c>
      <c r="P9" s="218">
        <v>1095</v>
      </c>
    </row>
    <row r="10" spans="1:16" ht="79.2" x14ac:dyDescent="0.3">
      <c r="A10" s="188" t="s">
        <v>105</v>
      </c>
      <c r="B10" s="195"/>
      <c r="C10" s="195"/>
      <c r="D10" s="211" t="s">
        <v>572</v>
      </c>
      <c r="E10" s="196" t="s">
        <v>742</v>
      </c>
      <c r="F10" s="196" t="s">
        <v>765</v>
      </c>
      <c r="G10" s="195"/>
      <c r="H10" s="196" t="s">
        <v>126</v>
      </c>
      <c r="I10" s="196" t="s">
        <v>793</v>
      </c>
      <c r="J10" s="195"/>
      <c r="K10" s="192">
        <v>2</v>
      </c>
      <c r="L10" s="213" t="s">
        <v>806</v>
      </c>
      <c r="M10" s="218">
        <v>0</v>
      </c>
      <c r="N10" s="218">
        <v>150</v>
      </c>
      <c r="O10" s="218">
        <v>225</v>
      </c>
      <c r="P10" s="218">
        <v>225</v>
      </c>
    </row>
    <row r="11" spans="1:16" ht="52.8" customHeight="1" x14ac:dyDescent="0.3">
      <c r="A11" s="188" t="s">
        <v>106</v>
      </c>
      <c r="B11" s="195"/>
      <c r="C11" s="195"/>
      <c r="D11" s="212" t="s">
        <v>752</v>
      </c>
      <c r="E11" s="196" t="s">
        <v>743</v>
      </c>
      <c r="F11" s="196" t="s">
        <v>766</v>
      </c>
      <c r="G11" s="195"/>
      <c r="H11" s="196" t="s">
        <v>127</v>
      </c>
      <c r="I11" s="196" t="s">
        <v>794</v>
      </c>
      <c r="J11" s="195"/>
      <c r="K11" s="192">
        <v>3</v>
      </c>
      <c r="L11" s="213" t="s">
        <v>807</v>
      </c>
      <c r="M11" s="218">
        <v>0</v>
      </c>
      <c r="N11" s="218">
        <v>800</v>
      </c>
      <c r="O11" s="218">
        <v>850</v>
      </c>
      <c r="P11" s="218">
        <v>850</v>
      </c>
    </row>
    <row r="12" spans="1:16" ht="39.6" customHeight="1" x14ac:dyDescent="0.3">
      <c r="A12" s="188" t="s">
        <v>107</v>
      </c>
      <c r="B12" s="195"/>
      <c r="C12" s="195"/>
      <c r="D12" s="212" t="s">
        <v>753</v>
      </c>
      <c r="E12" s="197"/>
      <c r="F12" s="196" t="s">
        <v>767</v>
      </c>
      <c r="G12" s="195"/>
      <c r="H12" s="196" t="s">
        <v>128</v>
      </c>
      <c r="I12" s="196" t="s">
        <v>795</v>
      </c>
      <c r="J12" s="195"/>
      <c r="K12" s="192">
        <v>4</v>
      </c>
      <c r="L12" s="213" t="s">
        <v>808</v>
      </c>
      <c r="M12" s="218">
        <v>15</v>
      </c>
      <c r="N12" s="218">
        <v>15</v>
      </c>
      <c r="O12" s="218">
        <v>15</v>
      </c>
      <c r="P12" s="218">
        <v>15</v>
      </c>
    </row>
    <row r="13" spans="1:16" ht="52.8" customHeight="1" x14ac:dyDescent="0.3">
      <c r="A13" s="188" t="s">
        <v>108</v>
      </c>
      <c r="B13" s="195"/>
      <c r="C13" s="195"/>
      <c r="D13" s="211" t="s">
        <v>754</v>
      </c>
      <c r="E13" s="197"/>
      <c r="F13" s="196" t="s">
        <v>768</v>
      </c>
      <c r="G13" s="195"/>
      <c r="H13" s="196" t="s">
        <v>129</v>
      </c>
      <c r="I13" s="196" t="s">
        <v>796</v>
      </c>
      <c r="J13" s="195"/>
      <c r="K13" s="192">
        <v>5</v>
      </c>
      <c r="L13" s="213" t="s">
        <v>809</v>
      </c>
      <c r="M13" s="218">
        <v>45.1</v>
      </c>
      <c r="N13" s="218">
        <v>45.35</v>
      </c>
      <c r="O13" s="218">
        <v>45.6</v>
      </c>
      <c r="P13" s="218">
        <v>45.6</v>
      </c>
    </row>
    <row r="14" spans="1:16" ht="52.8" customHeight="1" x14ac:dyDescent="0.3">
      <c r="A14" s="195"/>
      <c r="B14" s="195"/>
      <c r="C14" s="195"/>
      <c r="D14" s="211" t="s">
        <v>755</v>
      </c>
      <c r="E14" s="197"/>
      <c r="F14" s="196" t="s">
        <v>769</v>
      </c>
      <c r="G14" s="195"/>
      <c r="H14" s="196" t="s">
        <v>130</v>
      </c>
      <c r="I14" s="196" t="s">
        <v>798</v>
      </c>
      <c r="J14" s="195"/>
      <c r="K14" s="192">
        <v>6</v>
      </c>
      <c r="L14" s="213" t="s">
        <v>810</v>
      </c>
      <c r="M14" s="218">
        <v>1</v>
      </c>
      <c r="N14" s="218">
        <v>1</v>
      </c>
      <c r="O14" s="218">
        <v>1</v>
      </c>
      <c r="P14" s="218">
        <v>1</v>
      </c>
    </row>
    <row r="15" spans="1:16" ht="26.4" customHeight="1" x14ac:dyDescent="0.3">
      <c r="A15" s="195"/>
      <c r="B15" s="195"/>
      <c r="C15" s="195"/>
      <c r="D15" s="211" t="s">
        <v>555</v>
      </c>
      <c r="E15" s="197"/>
      <c r="F15" s="196" t="s">
        <v>770</v>
      </c>
      <c r="G15" s="195"/>
      <c r="H15" s="196" t="s">
        <v>131</v>
      </c>
      <c r="I15" s="196" t="s">
        <v>555</v>
      </c>
      <c r="J15" s="195"/>
      <c r="K15" s="215">
        <v>7</v>
      </c>
      <c r="L15" s="213" t="s">
        <v>811</v>
      </c>
      <c r="M15" s="218">
        <v>0.1</v>
      </c>
      <c r="N15" s="218">
        <v>0.4</v>
      </c>
      <c r="O15" s="218">
        <v>0.7</v>
      </c>
      <c r="P15" s="218">
        <v>1</v>
      </c>
    </row>
    <row r="16" spans="1:16" ht="66" x14ac:dyDescent="0.3">
      <c r="A16" s="195"/>
      <c r="B16" s="195"/>
      <c r="C16" s="195"/>
      <c r="D16" s="212" t="s">
        <v>756</v>
      </c>
      <c r="E16" s="197"/>
      <c r="F16" s="196" t="s">
        <v>771</v>
      </c>
      <c r="G16" s="195"/>
      <c r="H16" s="196" t="s">
        <v>132</v>
      </c>
      <c r="I16" s="196" t="s">
        <v>797</v>
      </c>
      <c r="J16" s="195"/>
      <c r="K16" s="193">
        <v>1</v>
      </c>
      <c r="L16" s="213" t="s">
        <v>812</v>
      </c>
      <c r="M16" s="218">
        <v>0</v>
      </c>
      <c r="N16" s="218">
        <v>0.25</v>
      </c>
      <c r="O16" s="218">
        <v>0.5</v>
      </c>
      <c r="P16" s="218">
        <v>1</v>
      </c>
    </row>
    <row r="17" spans="1:16" ht="39.6" x14ac:dyDescent="0.3">
      <c r="A17" s="195"/>
      <c r="B17" s="195"/>
      <c r="C17" s="195"/>
      <c r="D17" s="195"/>
      <c r="E17" s="197"/>
      <c r="F17" s="196" t="s">
        <v>772</v>
      </c>
      <c r="G17" s="195"/>
      <c r="H17" s="197"/>
      <c r="I17" s="197"/>
      <c r="J17" s="195"/>
      <c r="K17" s="192">
        <v>2</v>
      </c>
      <c r="L17" s="213" t="s">
        <v>813</v>
      </c>
      <c r="M17" s="218">
        <v>0</v>
      </c>
      <c r="N17" s="218">
        <v>1</v>
      </c>
      <c r="O17" s="218">
        <v>0</v>
      </c>
      <c r="P17" s="218">
        <v>0</v>
      </c>
    </row>
    <row r="18" spans="1:16" ht="52.8" x14ac:dyDescent="0.3">
      <c r="A18" s="195"/>
      <c r="B18" s="195"/>
      <c r="C18" s="195"/>
      <c r="D18" s="195"/>
      <c r="E18" s="197"/>
      <c r="F18" s="196" t="s">
        <v>773</v>
      </c>
      <c r="G18" s="195"/>
      <c r="H18" s="197"/>
      <c r="I18" s="197"/>
      <c r="J18" s="195"/>
      <c r="K18" s="192">
        <v>6</v>
      </c>
      <c r="L18" s="213" t="s">
        <v>814</v>
      </c>
      <c r="M18" s="218">
        <v>2000</v>
      </c>
      <c r="N18" s="218">
        <v>3000</v>
      </c>
      <c r="O18" s="218">
        <v>3000</v>
      </c>
      <c r="P18" s="218">
        <v>4000</v>
      </c>
    </row>
    <row r="19" spans="1:16" ht="39.6" x14ac:dyDescent="0.3">
      <c r="A19" s="195"/>
      <c r="B19" s="195"/>
      <c r="C19" s="195"/>
      <c r="D19" s="195"/>
      <c r="E19" s="197"/>
      <c r="F19" s="202" t="s">
        <v>774</v>
      </c>
      <c r="G19" s="195"/>
      <c r="H19" s="197"/>
      <c r="I19" s="197"/>
      <c r="J19" s="195"/>
      <c r="K19" s="192">
        <v>8</v>
      </c>
      <c r="L19" s="213" t="s">
        <v>815</v>
      </c>
      <c r="M19" s="218">
        <v>1</v>
      </c>
      <c r="N19" s="218">
        <v>1</v>
      </c>
      <c r="O19" s="218">
        <v>1</v>
      </c>
      <c r="P19" s="218">
        <v>1</v>
      </c>
    </row>
    <row r="20" spans="1:16" ht="26.4" x14ac:dyDescent="0.3">
      <c r="A20" s="195"/>
      <c r="B20" s="195"/>
      <c r="C20" s="195"/>
      <c r="D20" s="195"/>
      <c r="E20" s="197"/>
      <c r="F20" s="196" t="s">
        <v>744</v>
      </c>
      <c r="G20" s="195"/>
      <c r="H20" s="197"/>
      <c r="I20" s="197"/>
      <c r="J20" s="195"/>
    </row>
    <row r="21" spans="1:16" ht="26.4" x14ac:dyDescent="0.3">
      <c r="A21" s="195"/>
      <c r="B21" s="195"/>
      <c r="C21" s="195"/>
      <c r="D21" s="195"/>
      <c r="E21" s="197"/>
      <c r="F21" s="196" t="s">
        <v>775</v>
      </c>
      <c r="G21" s="195"/>
      <c r="H21" s="197"/>
      <c r="I21" s="197"/>
      <c r="J21" s="195"/>
    </row>
    <row r="22" spans="1:16" ht="52.8" x14ac:dyDescent="0.3">
      <c r="A22" s="195"/>
      <c r="B22" s="195"/>
      <c r="C22" s="195"/>
      <c r="D22" s="195"/>
      <c r="E22" s="197"/>
      <c r="F22" s="196" t="s">
        <v>776</v>
      </c>
      <c r="G22" s="195"/>
      <c r="H22" s="197"/>
      <c r="I22" s="197"/>
      <c r="J22" s="195"/>
    </row>
    <row r="23" spans="1:16" ht="39.6" x14ac:dyDescent="0.3">
      <c r="A23" s="195"/>
      <c r="B23" s="195"/>
      <c r="C23" s="195"/>
      <c r="D23" s="195"/>
      <c r="E23" s="197"/>
      <c r="F23" s="196" t="s">
        <v>777</v>
      </c>
      <c r="G23" s="195"/>
      <c r="H23" s="197"/>
      <c r="I23" s="197"/>
      <c r="J23" s="195"/>
    </row>
    <row r="24" spans="1:16" ht="26.4" x14ac:dyDescent="0.3">
      <c r="A24" s="195"/>
      <c r="B24" s="195"/>
      <c r="C24" s="195"/>
      <c r="D24" s="195"/>
      <c r="E24" s="197"/>
      <c r="F24" s="196" t="s">
        <v>778</v>
      </c>
      <c r="G24" s="195"/>
      <c r="H24" s="197"/>
      <c r="I24" s="197"/>
      <c r="J24" s="195"/>
    </row>
    <row r="25" spans="1:16" ht="52.8" x14ac:dyDescent="0.3">
      <c r="A25" s="195"/>
      <c r="B25" s="195"/>
      <c r="C25" s="195"/>
      <c r="D25" s="195"/>
      <c r="E25" s="197"/>
      <c r="F25" s="196" t="s">
        <v>779</v>
      </c>
      <c r="G25" s="195"/>
      <c r="H25" s="197"/>
      <c r="I25" s="197"/>
      <c r="J25" s="195"/>
    </row>
    <row r="26" spans="1:16" ht="39.6" x14ac:dyDescent="0.3">
      <c r="A26" s="195"/>
      <c r="B26" s="195"/>
      <c r="C26" s="195"/>
      <c r="D26" s="195"/>
      <c r="E26" s="197"/>
      <c r="F26" s="196" t="s">
        <v>780</v>
      </c>
      <c r="G26" s="195"/>
      <c r="H26" s="197"/>
      <c r="I26" s="197"/>
      <c r="J26" s="195"/>
    </row>
    <row r="27" spans="1:16" ht="39.6" x14ac:dyDescent="0.3">
      <c r="A27" s="195"/>
      <c r="B27" s="195"/>
      <c r="C27" s="195"/>
      <c r="D27" s="195"/>
      <c r="E27" s="197"/>
      <c r="F27" s="196" t="s">
        <v>781</v>
      </c>
      <c r="G27" s="195"/>
      <c r="H27" s="197"/>
      <c r="I27" s="197"/>
      <c r="J27" s="195"/>
    </row>
    <row r="28" spans="1:16" ht="26.4" x14ac:dyDescent="0.3">
      <c r="A28" s="195"/>
      <c r="B28" s="195"/>
      <c r="C28" s="195"/>
      <c r="D28" s="195"/>
      <c r="E28" s="197"/>
      <c r="F28" s="196" t="s">
        <v>782</v>
      </c>
      <c r="G28" s="195"/>
      <c r="H28" s="197"/>
      <c r="I28" s="197"/>
      <c r="J28" s="195"/>
    </row>
    <row r="29" spans="1:16" ht="39.6" x14ac:dyDescent="0.3">
      <c r="A29" s="195"/>
      <c r="B29" s="195"/>
      <c r="C29" s="195"/>
      <c r="D29" s="195"/>
      <c r="E29" s="197"/>
      <c r="F29" s="196" t="s">
        <v>783</v>
      </c>
      <c r="G29" s="195"/>
      <c r="H29" s="197"/>
      <c r="I29" s="197"/>
      <c r="J29" s="195"/>
    </row>
    <row r="30" spans="1:16" ht="52.8" x14ac:dyDescent="0.3">
      <c r="A30" s="195"/>
      <c r="B30" s="195"/>
      <c r="C30" s="195"/>
      <c r="D30" s="195"/>
      <c r="E30" s="197"/>
      <c r="F30" s="196" t="s">
        <v>784</v>
      </c>
      <c r="G30" s="195"/>
      <c r="H30" s="197"/>
      <c r="I30" s="197"/>
      <c r="J30" s="195"/>
    </row>
    <row r="31" spans="1:16" x14ac:dyDescent="0.3">
      <c r="A31" s="195"/>
      <c r="B31" s="195"/>
      <c r="C31" s="195"/>
      <c r="D31" s="195"/>
      <c r="E31" s="197"/>
      <c r="F31" s="195"/>
      <c r="G31" s="195"/>
      <c r="H31" s="197"/>
      <c r="I31" s="197"/>
      <c r="J31" s="195"/>
    </row>
    <row r="32" spans="1:16" x14ac:dyDescent="0.3">
      <c r="A32" s="195"/>
      <c r="B32" s="195"/>
      <c r="C32" s="195"/>
      <c r="D32" s="195"/>
      <c r="E32" s="197"/>
      <c r="F32" s="195"/>
      <c r="G32" s="195"/>
      <c r="H32" s="197"/>
      <c r="I32" s="197"/>
      <c r="J32" s="195"/>
    </row>
    <row r="33" spans="1:10" x14ac:dyDescent="0.3">
      <c r="A33" s="195"/>
      <c r="B33" s="195"/>
      <c r="C33" s="195"/>
      <c r="D33" s="195"/>
      <c r="E33" s="197"/>
      <c r="F33" s="195"/>
      <c r="G33" s="195"/>
      <c r="H33" s="197"/>
      <c r="I33" s="197"/>
      <c r="J33" s="195"/>
    </row>
    <row r="34" spans="1:10" x14ac:dyDescent="0.3">
      <c r="A34" s="195"/>
      <c r="B34" s="195"/>
      <c r="C34" s="195"/>
      <c r="D34" s="195"/>
      <c r="E34" s="197"/>
      <c r="F34" s="195"/>
      <c r="G34" s="195"/>
      <c r="H34" s="197"/>
      <c r="I34" s="197"/>
      <c r="J34" s="195"/>
    </row>
    <row r="35" spans="1:10" x14ac:dyDescent="0.3">
      <c r="A35" s="195"/>
      <c r="B35" s="195"/>
      <c r="C35" s="195"/>
      <c r="D35" s="195"/>
      <c r="E35" s="197"/>
      <c r="F35" s="195"/>
      <c r="G35" s="195"/>
      <c r="H35" s="197"/>
      <c r="I35" s="197"/>
      <c r="J35" s="195"/>
    </row>
    <row r="36" spans="1:10" x14ac:dyDescent="0.3">
      <c r="A36" s="195"/>
      <c r="B36" s="195"/>
      <c r="C36" s="195"/>
      <c r="D36" s="195"/>
      <c r="E36" s="197"/>
      <c r="F36" s="195"/>
      <c r="G36" s="195"/>
      <c r="H36" s="197"/>
      <c r="I36" s="197"/>
      <c r="J36" s="195"/>
    </row>
    <row r="37" spans="1:10" x14ac:dyDescent="0.3">
      <c r="A37" s="195"/>
      <c r="B37" s="195"/>
      <c r="C37" s="195"/>
      <c r="D37" s="195"/>
      <c r="E37" s="197"/>
      <c r="F37" s="195"/>
      <c r="G37" s="195"/>
      <c r="H37" s="197"/>
      <c r="I37" s="197"/>
      <c r="J37" s="195"/>
    </row>
    <row r="38" spans="1:10" x14ac:dyDescent="0.3">
      <c r="A38" s="195"/>
      <c r="B38" s="195"/>
      <c r="C38" s="195"/>
      <c r="D38" s="195"/>
      <c r="E38" s="197"/>
      <c r="F38" s="195"/>
      <c r="G38" s="195"/>
      <c r="H38" s="197"/>
      <c r="I38" s="197"/>
      <c r="J38" s="195"/>
    </row>
    <row r="39" spans="1:10" x14ac:dyDescent="0.3">
      <c r="I39" s="19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6"/>
  <sheetViews>
    <sheetView zoomScale="85" zoomScaleNormal="85" workbookViewId="0">
      <selection sqref="A1:C4"/>
    </sheetView>
  </sheetViews>
  <sheetFormatPr baseColWidth="10" defaultColWidth="11.44140625" defaultRowHeight="14.4" x14ac:dyDescent="0.3"/>
  <cols>
    <col min="1" max="17" width="19.44140625" style="1" customWidth="1"/>
    <col min="18" max="19" width="11.44140625" style="1"/>
    <col min="20" max="20" width="11.44140625" style="37"/>
    <col min="21" max="23" width="11.44140625" style="1"/>
    <col min="24" max="24" width="11.44140625" style="37"/>
    <col min="25" max="27" width="11.44140625" style="1"/>
    <col min="28" max="28" width="11.44140625" style="37"/>
    <col min="29" max="31" width="11.44140625" style="1"/>
    <col min="32" max="32" width="11.44140625" style="37"/>
    <col min="33" max="33" width="11.44140625" style="1"/>
    <col min="34" max="34" width="18.5546875" style="1" customWidth="1"/>
    <col min="35" max="16384" width="11.44140625" style="1"/>
  </cols>
  <sheetData>
    <row r="1" spans="1:37" customFormat="1" ht="20.100000000000001" customHeight="1" x14ac:dyDescent="0.3">
      <c r="A1" s="431"/>
      <c r="B1" s="431"/>
      <c r="C1" s="431"/>
      <c r="D1" s="432" t="s">
        <v>110</v>
      </c>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3" t="str">
        <f>[2]Indice!M1</f>
        <v>Código: OAP-F09</v>
      </c>
      <c r="AG1" s="433"/>
      <c r="AH1" s="434"/>
    </row>
    <row r="2" spans="1:37" customFormat="1" ht="20.100000000000001" customHeight="1" x14ac:dyDescent="0.3">
      <c r="A2" s="431"/>
      <c r="B2" s="431"/>
      <c r="C2" s="431"/>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3" t="str">
        <f>[2]Indice!M2</f>
        <v>Versión: 1</v>
      </c>
      <c r="AG2" s="433"/>
      <c r="AH2" s="434"/>
    </row>
    <row r="3" spans="1:37" customFormat="1" ht="20.100000000000001" customHeight="1" x14ac:dyDescent="0.3">
      <c r="A3" s="431"/>
      <c r="B3" s="431"/>
      <c r="C3" s="431"/>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3" t="str">
        <f>[2]Indice!M3</f>
        <v>Fecha de actualización: 4 de noviembre de 2021</v>
      </c>
      <c r="AG3" s="433"/>
      <c r="AH3" s="434"/>
    </row>
    <row r="4" spans="1:37" customFormat="1" ht="20.100000000000001" customHeight="1" x14ac:dyDescent="0.3">
      <c r="A4" s="431"/>
      <c r="B4" s="431"/>
      <c r="C4" s="431"/>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3" t="s">
        <v>109</v>
      </c>
      <c r="AG4" s="433"/>
      <c r="AH4" s="434"/>
    </row>
    <row r="5" spans="1:37" s="12" customFormat="1" ht="32.25" customHeight="1" x14ac:dyDescent="0.3">
      <c r="A5" s="426" t="s">
        <v>160</v>
      </c>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c r="AJ5"/>
      <c r="AK5"/>
    </row>
    <row r="6" spans="1:37" s="12" customFormat="1" ht="32.25" customHeight="1" x14ac:dyDescent="0.3">
      <c r="A6" s="426"/>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c r="AJ6"/>
      <c r="AK6"/>
    </row>
    <row r="7" spans="1:37" s="12" customFormat="1" ht="32.25" customHeight="1" x14ac:dyDescent="0.3">
      <c r="A7" s="427"/>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c r="AJ7"/>
      <c r="AK7"/>
    </row>
    <row r="8" spans="1:37" ht="16.5" customHeight="1" x14ac:dyDescent="0.3">
      <c r="A8" s="428" t="s">
        <v>0</v>
      </c>
      <c r="B8" s="428"/>
      <c r="C8" s="428"/>
      <c r="D8" s="428"/>
      <c r="E8" s="428"/>
      <c r="F8" s="429" t="s">
        <v>39</v>
      </c>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30"/>
    </row>
    <row r="9" spans="1:37" ht="20.25" customHeight="1" x14ac:dyDescent="0.3">
      <c r="A9" s="402" t="s">
        <v>57</v>
      </c>
      <c r="B9" s="403"/>
      <c r="C9" s="402" t="s">
        <v>37</v>
      </c>
      <c r="D9" s="403"/>
      <c r="E9" s="404"/>
      <c r="F9" s="2" t="s">
        <v>38</v>
      </c>
      <c r="G9" s="405">
        <v>2022</v>
      </c>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row>
    <row r="10" spans="1:37" s="6" customFormat="1" ht="15" customHeight="1" x14ac:dyDescent="0.3">
      <c r="A10" s="407" t="s">
        <v>1</v>
      </c>
      <c r="B10" s="407" t="s">
        <v>54</v>
      </c>
      <c r="C10" s="407" t="s">
        <v>55</v>
      </c>
      <c r="D10" s="407" t="s">
        <v>56</v>
      </c>
      <c r="E10" s="407" t="s">
        <v>2</v>
      </c>
      <c r="F10" s="409" t="s">
        <v>67</v>
      </c>
      <c r="G10" s="410"/>
      <c r="H10" s="410"/>
      <c r="I10" s="410"/>
      <c r="J10" s="410"/>
      <c r="K10" s="410"/>
      <c r="L10" s="410"/>
      <c r="M10" s="410"/>
      <c r="N10" s="410"/>
      <c r="O10" s="410"/>
      <c r="P10" s="410"/>
      <c r="Q10" s="411"/>
      <c r="R10" s="423" t="s">
        <v>66</v>
      </c>
      <c r="S10" s="424"/>
      <c r="T10" s="424"/>
      <c r="U10" s="424"/>
      <c r="V10" s="424"/>
      <c r="W10" s="424"/>
      <c r="X10" s="424"/>
      <c r="Y10" s="424"/>
      <c r="Z10" s="424"/>
      <c r="AA10" s="424"/>
      <c r="AB10" s="424"/>
      <c r="AC10" s="424"/>
      <c r="AD10" s="424"/>
      <c r="AE10" s="424"/>
      <c r="AF10" s="424"/>
      <c r="AG10" s="425"/>
      <c r="AH10" s="415" t="s">
        <v>14</v>
      </c>
    </row>
    <row r="11" spans="1:37" s="6" customFormat="1" ht="15" customHeight="1" x14ac:dyDescent="0.3">
      <c r="A11" s="408"/>
      <c r="B11" s="408"/>
      <c r="C11" s="408"/>
      <c r="D11" s="408"/>
      <c r="E11" s="408"/>
      <c r="F11" s="412"/>
      <c r="G11" s="413"/>
      <c r="H11" s="413"/>
      <c r="I11" s="413"/>
      <c r="J11" s="413"/>
      <c r="K11" s="413"/>
      <c r="L11" s="413"/>
      <c r="M11" s="413"/>
      <c r="N11" s="413"/>
      <c r="O11" s="413"/>
      <c r="P11" s="413"/>
      <c r="Q11" s="414"/>
      <c r="R11" s="417" t="s">
        <v>15</v>
      </c>
      <c r="S11" s="418"/>
      <c r="T11" s="418"/>
      <c r="U11" s="419"/>
      <c r="V11" s="417" t="s">
        <v>16</v>
      </c>
      <c r="W11" s="418"/>
      <c r="X11" s="418"/>
      <c r="Y11" s="419"/>
      <c r="Z11" s="417" t="s">
        <v>17</v>
      </c>
      <c r="AA11" s="418"/>
      <c r="AB11" s="418"/>
      <c r="AC11" s="419"/>
      <c r="AD11" s="420" t="s">
        <v>18</v>
      </c>
      <c r="AE11" s="421"/>
      <c r="AF11" s="421"/>
      <c r="AG11" s="422"/>
      <c r="AH11" s="416"/>
    </row>
    <row r="12" spans="1:37" s="6" customFormat="1" ht="30.6" x14ac:dyDescent="0.3">
      <c r="A12" s="408"/>
      <c r="B12" s="408"/>
      <c r="C12" s="408"/>
      <c r="D12" s="408"/>
      <c r="E12" s="408"/>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34" t="s">
        <v>21</v>
      </c>
      <c r="U12" s="7" t="s">
        <v>13</v>
      </c>
      <c r="V12" s="7" t="s">
        <v>40</v>
      </c>
      <c r="W12" s="7" t="s">
        <v>41</v>
      </c>
      <c r="X12" s="34" t="s">
        <v>42</v>
      </c>
      <c r="Y12" s="7" t="s">
        <v>68</v>
      </c>
      <c r="Z12" s="7" t="s">
        <v>43</v>
      </c>
      <c r="AA12" s="7" t="s">
        <v>44</v>
      </c>
      <c r="AB12" s="34" t="s">
        <v>45</v>
      </c>
      <c r="AC12" s="7" t="s">
        <v>70</v>
      </c>
      <c r="AD12" s="7" t="s">
        <v>46</v>
      </c>
      <c r="AE12" s="7" t="s">
        <v>47</v>
      </c>
      <c r="AF12" s="34" t="s">
        <v>48</v>
      </c>
      <c r="AG12" s="7" t="s">
        <v>71</v>
      </c>
      <c r="AH12" s="416"/>
    </row>
    <row r="13" spans="1:37" ht="120.75" customHeight="1" x14ac:dyDescent="0.3">
      <c r="A13" s="8" t="s">
        <v>50</v>
      </c>
      <c r="B13" s="9" t="s">
        <v>53</v>
      </c>
      <c r="C13" s="9" t="s">
        <v>49</v>
      </c>
      <c r="D13" s="9" t="s">
        <v>51</v>
      </c>
      <c r="E13" s="9" t="s">
        <v>52</v>
      </c>
      <c r="F13" s="9" t="s">
        <v>58</v>
      </c>
      <c r="G13" s="9" t="s">
        <v>133</v>
      </c>
      <c r="H13" s="9" t="s">
        <v>59</v>
      </c>
      <c r="I13" s="9" t="s">
        <v>63</v>
      </c>
      <c r="J13" s="9" t="s">
        <v>61</v>
      </c>
      <c r="K13" s="9" t="s">
        <v>65</v>
      </c>
      <c r="L13" s="9" t="s">
        <v>64</v>
      </c>
      <c r="M13" s="9" t="s">
        <v>22</v>
      </c>
      <c r="N13" s="10" t="s">
        <v>23</v>
      </c>
      <c r="O13" s="10" t="s">
        <v>24</v>
      </c>
      <c r="P13" s="10" t="s">
        <v>25</v>
      </c>
      <c r="Q13" s="10" t="s">
        <v>26</v>
      </c>
      <c r="R13" s="11" t="s">
        <v>28</v>
      </c>
      <c r="S13" s="11" t="s">
        <v>29</v>
      </c>
      <c r="T13" s="35" t="s">
        <v>30</v>
      </c>
      <c r="U13" s="11" t="s">
        <v>27</v>
      </c>
      <c r="V13" s="11" t="s">
        <v>31</v>
      </c>
      <c r="W13" s="11" t="s">
        <v>32</v>
      </c>
      <c r="X13" s="35" t="s">
        <v>30</v>
      </c>
      <c r="Y13" s="11" t="s">
        <v>69</v>
      </c>
      <c r="Z13" s="11" t="s">
        <v>33</v>
      </c>
      <c r="AA13" s="11" t="s">
        <v>34</v>
      </c>
      <c r="AB13" s="35" t="s">
        <v>30</v>
      </c>
      <c r="AC13" s="11" t="s">
        <v>73</v>
      </c>
      <c r="AD13" s="11" t="s">
        <v>35</v>
      </c>
      <c r="AE13" s="11" t="s">
        <v>36</v>
      </c>
      <c r="AF13" s="35" t="s">
        <v>30</v>
      </c>
      <c r="AG13" s="11" t="s">
        <v>72</v>
      </c>
      <c r="AH13" s="11" t="s">
        <v>74</v>
      </c>
    </row>
    <row r="14" spans="1:37" s="33" customFormat="1" ht="27.6" x14ac:dyDescent="0.3">
      <c r="A14" s="29" t="s">
        <v>50</v>
      </c>
      <c r="B14" s="30"/>
      <c r="C14" s="30"/>
      <c r="D14" s="30"/>
      <c r="E14" s="30"/>
      <c r="F14" s="30"/>
      <c r="G14" s="30"/>
      <c r="H14" s="30"/>
      <c r="I14" s="30"/>
      <c r="J14" s="30"/>
      <c r="K14" s="30"/>
      <c r="L14" s="30"/>
      <c r="M14" s="30"/>
      <c r="N14" s="31"/>
      <c r="O14" s="31"/>
      <c r="P14" s="31"/>
      <c r="Q14" s="31"/>
      <c r="R14" s="32"/>
      <c r="S14" s="32"/>
      <c r="T14" s="36" t="e">
        <f>S14/R14</f>
        <v>#DIV/0!</v>
      </c>
      <c r="U14" s="32"/>
      <c r="V14" s="32"/>
      <c r="W14" s="32"/>
      <c r="X14" s="36" t="e">
        <f>W14/V14</f>
        <v>#DIV/0!</v>
      </c>
      <c r="Y14" s="32"/>
      <c r="Z14" s="32"/>
      <c r="AA14" s="32"/>
      <c r="AB14" s="36" t="e">
        <f>AA14/Z14</f>
        <v>#DIV/0!</v>
      </c>
      <c r="AC14" s="32"/>
      <c r="AD14" s="32"/>
      <c r="AE14" s="32"/>
      <c r="AF14" s="36" t="e">
        <f>AE14/AD14</f>
        <v>#DIV/0!</v>
      </c>
      <c r="AG14" s="32"/>
      <c r="AH14" s="32"/>
    </row>
    <row r="15" spans="1:37" s="33" customFormat="1" ht="27.6" x14ac:dyDescent="0.3">
      <c r="A15" s="29" t="s">
        <v>50</v>
      </c>
      <c r="B15" s="30"/>
      <c r="C15" s="30"/>
      <c r="D15" s="30"/>
      <c r="E15" s="30"/>
      <c r="F15" s="30"/>
      <c r="G15" s="30"/>
      <c r="H15" s="30"/>
      <c r="I15" s="30"/>
      <c r="J15" s="30"/>
      <c r="K15" s="30"/>
      <c r="L15" s="30"/>
      <c r="M15" s="30"/>
      <c r="N15" s="31"/>
      <c r="O15" s="31"/>
      <c r="P15" s="31"/>
      <c r="Q15" s="31"/>
      <c r="R15" s="32"/>
      <c r="S15" s="32"/>
      <c r="T15" s="36" t="e">
        <f t="shared" ref="T15:T36" si="0">S15/R15</f>
        <v>#DIV/0!</v>
      </c>
      <c r="U15" s="32"/>
      <c r="V15" s="32"/>
      <c r="W15" s="32"/>
      <c r="X15" s="36" t="e">
        <f t="shared" ref="X15:X36" si="1">W15/V15</f>
        <v>#DIV/0!</v>
      </c>
      <c r="Y15" s="32"/>
      <c r="Z15" s="32"/>
      <c r="AA15" s="32"/>
      <c r="AB15" s="36" t="e">
        <f t="shared" ref="AB15:AB36" si="2">AA15/Z15</f>
        <v>#DIV/0!</v>
      </c>
      <c r="AC15" s="32"/>
      <c r="AD15" s="32"/>
      <c r="AE15" s="32"/>
      <c r="AF15" s="36" t="e">
        <f t="shared" ref="AF15:AF36" si="3">AE15/AD15</f>
        <v>#DIV/0!</v>
      </c>
      <c r="AG15" s="32"/>
      <c r="AH15" s="32"/>
    </row>
    <row r="16" spans="1:37" s="33" customFormat="1" ht="27.6" x14ac:dyDescent="0.3">
      <c r="A16" s="29" t="s">
        <v>50</v>
      </c>
      <c r="B16" s="30"/>
      <c r="C16" s="30"/>
      <c r="D16" s="30"/>
      <c r="E16" s="30"/>
      <c r="F16" s="30"/>
      <c r="G16" s="30"/>
      <c r="H16" s="30"/>
      <c r="I16" s="30"/>
      <c r="J16" s="30"/>
      <c r="K16" s="30"/>
      <c r="L16" s="30"/>
      <c r="M16" s="30"/>
      <c r="N16" s="31"/>
      <c r="O16" s="31"/>
      <c r="P16" s="31"/>
      <c r="Q16" s="31"/>
      <c r="R16" s="32"/>
      <c r="S16" s="32"/>
      <c r="T16" s="36" t="e">
        <f t="shared" si="0"/>
        <v>#DIV/0!</v>
      </c>
      <c r="U16" s="32"/>
      <c r="V16" s="32"/>
      <c r="W16" s="32"/>
      <c r="X16" s="36" t="e">
        <f t="shared" si="1"/>
        <v>#DIV/0!</v>
      </c>
      <c r="Y16" s="32"/>
      <c r="Z16" s="32"/>
      <c r="AA16" s="32"/>
      <c r="AB16" s="36" t="e">
        <f t="shared" si="2"/>
        <v>#DIV/0!</v>
      </c>
      <c r="AC16" s="32"/>
      <c r="AD16" s="32"/>
      <c r="AE16" s="32"/>
      <c r="AF16" s="36" t="e">
        <f t="shared" si="3"/>
        <v>#DIV/0!</v>
      </c>
      <c r="AG16" s="32"/>
      <c r="AH16" s="32"/>
    </row>
    <row r="17" spans="1:34" s="33" customFormat="1" ht="27.6" x14ac:dyDescent="0.3">
      <c r="A17" s="29" t="s">
        <v>50</v>
      </c>
      <c r="B17" s="30"/>
      <c r="C17" s="30"/>
      <c r="D17" s="30"/>
      <c r="E17" s="30"/>
      <c r="F17" s="30"/>
      <c r="G17" s="30"/>
      <c r="H17" s="30"/>
      <c r="I17" s="30"/>
      <c r="J17" s="30"/>
      <c r="K17" s="30"/>
      <c r="L17" s="30"/>
      <c r="M17" s="30"/>
      <c r="N17" s="31"/>
      <c r="O17" s="31"/>
      <c r="P17" s="31"/>
      <c r="Q17" s="31"/>
      <c r="R17" s="32"/>
      <c r="S17" s="32"/>
      <c r="T17" s="36" t="e">
        <f t="shared" si="0"/>
        <v>#DIV/0!</v>
      </c>
      <c r="U17" s="32"/>
      <c r="V17" s="32"/>
      <c r="W17" s="32"/>
      <c r="X17" s="36" t="e">
        <f t="shared" si="1"/>
        <v>#DIV/0!</v>
      </c>
      <c r="Y17" s="32"/>
      <c r="Z17" s="32"/>
      <c r="AA17" s="32"/>
      <c r="AB17" s="36" t="e">
        <f t="shared" si="2"/>
        <v>#DIV/0!</v>
      </c>
      <c r="AC17" s="32"/>
      <c r="AD17" s="32"/>
      <c r="AE17" s="32"/>
      <c r="AF17" s="36" t="e">
        <f t="shared" si="3"/>
        <v>#DIV/0!</v>
      </c>
      <c r="AG17" s="32"/>
      <c r="AH17" s="32"/>
    </row>
    <row r="18" spans="1:34" s="33" customFormat="1" ht="27.6" x14ac:dyDescent="0.3">
      <c r="A18" s="29" t="s">
        <v>50</v>
      </c>
      <c r="B18" s="30"/>
      <c r="C18" s="30"/>
      <c r="D18" s="30"/>
      <c r="E18" s="30"/>
      <c r="F18" s="30"/>
      <c r="G18" s="30"/>
      <c r="H18" s="30"/>
      <c r="I18" s="30"/>
      <c r="J18" s="30"/>
      <c r="K18" s="30"/>
      <c r="L18" s="30"/>
      <c r="M18" s="30"/>
      <c r="N18" s="31"/>
      <c r="O18" s="31"/>
      <c r="P18" s="31"/>
      <c r="Q18" s="31"/>
      <c r="R18" s="32"/>
      <c r="S18" s="32"/>
      <c r="T18" s="36" t="e">
        <f t="shared" si="0"/>
        <v>#DIV/0!</v>
      </c>
      <c r="U18" s="32"/>
      <c r="V18" s="32"/>
      <c r="W18" s="32"/>
      <c r="X18" s="36" t="e">
        <f t="shared" si="1"/>
        <v>#DIV/0!</v>
      </c>
      <c r="Y18" s="32"/>
      <c r="Z18" s="32"/>
      <c r="AA18" s="32"/>
      <c r="AB18" s="36" t="e">
        <f t="shared" si="2"/>
        <v>#DIV/0!</v>
      </c>
      <c r="AC18" s="32"/>
      <c r="AD18" s="32"/>
      <c r="AE18" s="32"/>
      <c r="AF18" s="36" t="e">
        <f t="shared" si="3"/>
        <v>#DIV/0!</v>
      </c>
      <c r="AG18" s="32"/>
      <c r="AH18" s="32"/>
    </row>
    <row r="19" spans="1:34" s="33" customFormat="1" ht="27.6" x14ac:dyDescent="0.3">
      <c r="A19" s="29" t="s">
        <v>50</v>
      </c>
      <c r="B19" s="30"/>
      <c r="C19" s="30"/>
      <c r="D19" s="30"/>
      <c r="E19" s="30"/>
      <c r="F19" s="30"/>
      <c r="G19" s="30"/>
      <c r="H19" s="30"/>
      <c r="I19" s="30"/>
      <c r="J19" s="30"/>
      <c r="K19" s="30"/>
      <c r="L19" s="30"/>
      <c r="M19" s="30"/>
      <c r="N19" s="31"/>
      <c r="O19" s="31"/>
      <c r="P19" s="31"/>
      <c r="Q19" s="31"/>
      <c r="R19" s="32"/>
      <c r="S19" s="32"/>
      <c r="T19" s="36" t="e">
        <f t="shared" si="0"/>
        <v>#DIV/0!</v>
      </c>
      <c r="U19" s="32"/>
      <c r="V19" s="32"/>
      <c r="W19" s="32"/>
      <c r="X19" s="36" t="e">
        <f t="shared" si="1"/>
        <v>#DIV/0!</v>
      </c>
      <c r="Y19" s="32"/>
      <c r="Z19" s="32"/>
      <c r="AA19" s="32"/>
      <c r="AB19" s="36" t="e">
        <f t="shared" si="2"/>
        <v>#DIV/0!</v>
      </c>
      <c r="AC19" s="32"/>
      <c r="AD19" s="32"/>
      <c r="AE19" s="32"/>
      <c r="AF19" s="36" t="e">
        <f t="shared" si="3"/>
        <v>#DIV/0!</v>
      </c>
      <c r="AG19" s="32"/>
      <c r="AH19" s="32"/>
    </row>
    <row r="20" spans="1:34" s="33" customFormat="1" ht="27.6" x14ac:dyDescent="0.3">
      <c r="A20" s="29" t="s">
        <v>50</v>
      </c>
      <c r="B20" s="30"/>
      <c r="C20" s="30"/>
      <c r="D20" s="30"/>
      <c r="E20" s="30"/>
      <c r="F20" s="30"/>
      <c r="G20" s="30"/>
      <c r="H20" s="30"/>
      <c r="I20" s="30"/>
      <c r="J20" s="30"/>
      <c r="K20" s="30"/>
      <c r="L20" s="30"/>
      <c r="M20" s="30"/>
      <c r="N20" s="31"/>
      <c r="O20" s="31"/>
      <c r="P20" s="31"/>
      <c r="Q20" s="31"/>
      <c r="R20" s="32"/>
      <c r="S20" s="32"/>
      <c r="T20" s="36" t="e">
        <f t="shared" si="0"/>
        <v>#DIV/0!</v>
      </c>
      <c r="U20" s="32"/>
      <c r="V20" s="32"/>
      <c r="W20" s="32"/>
      <c r="X20" s="36" t="e">
        <f t="shared" si="1"/>
        <v>#DIV/0!</v>
      </c>
      <c r="Y20" s="32"/>
      <c r="Z20" s="32"/>
      <c r="AA20" s="32"/>
      <c r="AB20" s="36" t="e">
        <f t="shared" si="2"/>
        <v>#DIV/0!</v>
      </c>
      <c r="AC20" s="32"/>
      <c r="AD20" s="32"/>
      <c r="AE20" s="32"/>
      <c r="AF20" s="36" t="e">
        <f t="shared" si="3"/>
        <v>#DIV/0!</v>
      </c>
      <c r="AG20" s="32"/>
      <c r="AH20" s="32"/>
    </row>
    <row r="21" spans="1:34" s="33" customFormat="1" ht="27.6" x14ac:dyDescent="0.3">
      <c r="A21" s="29" t="s">
        <v>50</v>
      </c>
      <c r="B21" s="30"/>
      <c r="C21" s="30"/>
      <c r="D21" s="30"/>
      <c r="E21" s="30"/>
      <c r="F21" s="30"/>
      <c r="G21" s="30"/>
      <c r="H21" s="30"/>
      <c r="I21" s="30"/>
      <c r="J21" s="30"/>
      <c r="K21" s="30"/>
      <c r="L21" s="30"/>
      <c r="M21" s="30"/>
      <c r="N21" s="31"/>
      <c r="O21" s="31"/>
      <c r="P21" s="31"/>
      <c r="Q21" s="31"/>
      <c r="R21" s="32"/>
      <c r="S21" s="32"/>
      <c r="T21" s="36" t="e">
        <f t="shared" si="0"/>
        <v>#DIV/0!</v>
      </c>
      <c r="U21" s="32"/>
      <c r="V21" s="32"/>
      <c r="W21" s="32"/>
      <c r="X21" s="36" t="e">
        <f t="shared" si="1"/>
        <v>#DIV/0!</v>
      </c>
      <c r="Y21" s="32"/>
      <c r="Z21" s="32"/>
      <c r="AA21" s="32"/>
      <c r="AB21" s="36" t="e">
        <f t="shared" si="2"/>
        <v>#DIV/0!</v>
      </c>
      <c r="AC21" s="32"/>
      <c r="AD21" s="32"/>
      <c r="AE21" s="32"/>
      <c r="AF21" s="36" t="e">
        <f t="shared" si="3"/>
        <v>#DIV/0!</v>
      </c>
      <c r="AG21" s="32"/>
      <c r="AH21" s="32"/>
    </row>
    <row r="22" spans="1:34" s="33" customFormat="1" ht="27.6" x14ac:dyDescent="0.3">
      <c r="A22" s="29" t="s">
        <v>50</v>
      </c>
      <c r="B22" s="30"/>
      <c r="C22" s="30"/>
      <c r="D22" s="30"/>
      <c r="E22" s="30"/>
      <c r="F22" s="30"/>
      <c r="G22" s="30"/>
      <c r="H22" s="30"/>
      <c r="I22" s="30"/>
      <c r="J22" s="30"/>
      <c r="K22" s="30"/>
      <c r="L22" s="30"/>
      <c r="M22" s="30"/>
      <c r="N22" s="31"/>
      <c r="O22" s="31"/>
      <c r="P22" s="31"/>
      <c r="Q22" s="31"/>
      <c r="R22" s="32"/>
      <c r="S22" s="32"/>
      <c r="T22" s="36" t="e">
        <f t="shared" si="0"/>
        <v>#DIV/0!</v>
      </c>
      <c r="U22" s="32"/>
      <c r="V22" s="32"/>
      <c r="W22" s="32"/>
      <c r="X22" s="36" t="e">
        <f t="shared" si="1"/>
        <v>#DIV/0!</v>
      </c>
      <c r="Y22" s="32"/>
      <c r="Z22" s="32"/>
      <c r="AA22" s="32"/>
      <c r="AB22" s="36" t="e">
        <f t="shared" si="2"/>
        <v>#DIV/0!</v>
      </c>
      <c r="AC22" s="32"/>
      <c r="AD22" s="32"/>
      <c r="AE22" s="32"/>
      <c r="AF22" s="36" t="e">
        <f t="shared" si="3"/>
        <v>#DIV/0!</v>
      </c>
      <c r="AG22" s="32"/>
      <c r="AH22" s="32"/>
    </row>
    <row r="23" spans="1:34" s="33" customFormat="1" ht="27.6" x14ac:dyDescent="0.3">
      <c r="A23" s="29" t="s">
        <v>50</v>
      </c>
      <c r="B23" s="30"/>
      <c r="C23" s="30"/>
      <c r="D23" s="30"/>
      <c r="E23" s="30"/>
      <c r="F23" s="30"/>
      <c r="G23" s="30"/>
      <c r="H23" s="30"/>
      <c r="I23" s="30"/>
      <c r="J23" s="30"/>
      <c r="K23" s="30"/>
      <c r="L23" s="30"/>
      <c r="M23" s="30"/>
      <c r="N23" s="31"/>
      <c r="O23" s="31"/>
      <c r="P23" s="31"/>
      <c r="Q23" s="31"/>
      <c r="R23" s="32"/>
      <c r="S23" s="32"/>
      <c r="T23" s="36" t="e">
        <f t="shared" si="0"/>
        <v>#DIV/0!</v>
      </c>
      <c r="U23" s="32"/>
      <c r="V23" s="32"/>
      <c r="W23" s="32"/>
      <c r="X23" s="36" t="e">
        <f t="shared" si="1"/>
        <v>#DIV/0!</v>
      </c>
      <c r="Y23" s="32"/>
      <c r="Z23" s="32"/>
      <c r="AA23" s="32"/>
      <c r="AB23" s="36" t="e">
        <f t="shared" si="2"/>
        <v>#DIV/0!</v>
      </c>
      <c r="AC23" s="32"/>
      <c r="AD23" s="32"/>
      <c r="AE23" s="32"/>
      <c r="AF23" s="36" t="e">
        <f t="shared" si="3"/>
        <v>#DIV/0!</v>
      </c>
      <c r="AG23" s="32"/>
      <c r="AH23" s="32"/>
    </row>
    <row r="24" spans="1:34" s="33" customFormat="1" ht="27.6" x14ac:dyDescent="0.3">
      <c r="A24" s="29" t="s">
        <v>50</v>
      </c>
      <c r="B24" s="30"/>
      <c r="C24" s="30"/>
      <c r="D24" s="30"/>
      <c r="E24" s="30"/>
      <c r="F24" s="30"/>
      <c r="G24" s="30"/>
      <c r="H24" s="30"/>
      <c r="I24" s="30"/>
      <c r="J24" s="30"/>
      <c r="K24" s="30"/>
      <c r="L24" s="30"/>
      <c r="M24" s="30"/>
      <c r="N24" s="31"/>
      <c r="O24" s="31"/>
      <c r="P24" s="31"/>
      <c r="Q24" s="31"/>
      <c r="R24" s="32"/>
      <c r="S24" s="32"/>
      <c r="T24" s="36" t="e">
        <f t="shared" si="0"/>
        <v>#DIV/0!</v>
      </c>
      <c r="U24" s="32"/>
      <c r="V24" s="32"/>
      <c r="W24" s="32"/>
      <c r="X24" s="36" t="e">
        <f t="shared" si="1"/>
        <v>#DIV/0!</v>
      </c>
      <c r="Y24" s="32"/>
      <c r="Z24" s="32"/>
      <c r="AA24" s="32"/>
      <c r="AB24" s="36" t="e">
        <f t="shared" si="2"/>
        <v>#DIV/0!</v>
      </c>
      <c r="AC24" s="32"/>
      <c r="AD24" s="32"/>
      <c r="AE24" s="32"/>
      <c r="AF24" s="36" t="e">
        <f t="shared" si="3"/>
        <v>#DIV/0!</v>
      </c>
      <c r="AG24" s="32"/>
      <c r="AH24" s="32"/>
    </row>
    <row r="25" spans="1:34" s="33" customFormat="1" ht="27.6" x14ac:dyDescent="0.3">
      <c r="A25" s="29" t="s">
        <v>50</v>
      </c>
      <c r="B25" s="30"/>
      <c r="C25" s="30"/>
      <c r="D25" s="30"/>
      <c r="E25" s="30"/>
      <c r="F25" s="30"/>
      <c r="G25" s="30"/>
      <c r="H25" s="30"/>
      <c r="I25" s="30"/>
      <c r="J25" s="30"/>
      <c r="K25" s="30"/>
      <c r="L25" s="30"/>
      <c r="M25" s="30"/>
      <c r="N25" s="31"/>
      <c r="O25" s="31"/>
      <c r="P25" s="31"/>
      <c r="Q25" s="31"/>
      <c r="R25" s="32"/>
      <c r="S25" s="32"/>
      <c r="T25" s="36" t="e">
        <f t="shared" si="0"/>
        <v>#DIV/0!</v>
      </c>
      <c r="U25" s="32"/>
      <c r="V25" s="32"/>
      <c r="W25" s="32"/>
      <c r="X25" s="36" t="e">
        <f t="shared" si="1"/>
        <v>#DIV/0!</v>
      </c>
      <c r="Y25" s="32"/>
      <c r="Z25" s="32"/>
      <c r="AA25" s="32"/>
      <c r="AB25" s="36" t="e">
        <f t="shared" si="2"/>
        <v>#DIV/0!</v>
      </c>
      <c r="AC25" s="32"/>
      <c r="AD25" s="32"/>
      <c r="AE25" s="32"/>
      <c r="AF25" s="36" t="e">
        <f t="shared" si="3"/>
        <v>#DIV/0!</v>
      </c>
      <c r="AG25" s="32"/>
      <c r="AH25" s="32"/>
    </row>
    <row r="26" spans="1:34" s="33" customFormat="1" ht="27.6" x14ac:dyDescent="0.3">
      <c r="A26" s="29" t="s">
        <v>50</v>
      </c>
      <c r="B26" s="30"/>
      <c r="C26" s="30"/>
      <c r="D26" s="30"/>
      <c r="E26" s="30"/>
      <c r="F26" s="30"/>
      <c r="G26" s="30"/>
      <c r="H26" s="30"/>
      <c r="I26" s="30"/>
      <c r="J26" s="30"/>
      <c r="K26" s="30"/>
      <c r="L26" s="30"/>
      <c r="M26" s="30"/>
      <c r="N26" s="31"/>
      <c r="O26" s="31"/>
      <c r="P26" s="31"/>
      <c r="Q26" s="31"/>
      <c r="R26" s="32"/>
      <c r="S26" s="32"/>
      <c r="T26" s="36" t="e">
        <f t="shared" si="0"/>
        <v>#DIV/0!</v>
      </c>
      <c r="U26" s="32"/>
      <c r="V26" s="32"/>
      <c r="W26" s="32"/>
      <c r="X26" s="36" t="e">
        <f t="shared" si="1"/>
        <v>#DIV/0!</v>
      </c>
      <c r="Y26" s="32"/>
      <c r="Z26" s="32"/>
      <c r="AA26" s="32"/>
      <c r="AB26" s="36" t="e">
        <f t="shared" si="2"/>
        <v>#DIV/0!</v>
      </c>
      <c r="AC26" s="32"/>
      <c r="AD26" s="32"/>
      <c r="AE26" s="32"/>
      <c r="AF26" s="36" t="e">
        <f t="shared" si="3"/>
        <v>#DIV/0!</v>
      </c>
      <c r="AG26" s="32"/>
      <c r="AH26" s="32"/>
    </row>
    <row r="27" spans="1:34" s="33" customFormat="1" ht="27.6" x14ac:dyDescent="0.3">
      <c r="A27" s="29" t="s">
        <v>50</v>
      </c>
      <c r="B27" s="30"/>
      <c r="C27" s="30"/>
      <c r="D27" s="30"/>
      <c r="E27" s="30"/>
      <c r="F27" s="30"/>
      <c r="G27" s="30"/>
      <c r="H27" s="30"/>
      <c r="I27" s="30"/>
      <c r="J27" s="30"/>
      <c r="K27" s="30"/>
      <c r="L27" s="30"/>
      <c r="M27" s="30"/>
      <c r="N27" s="31"/>
      <c r="O27" s="31"/>
      <c r="P27" s="31"/>
      <c r="Q27" s="31"/>
      <c r="R27" s="32"/>
      <c r="S27" s="32"/>
      <c r="T27" s="36" t="e">
        <f t="shared" si="0"/>
        <v>#DIV/0!</v>
      </c>
      <c r="U27" s="32"/>
      <c r="V27" s="32"/>
      <c r="W27" s="32"/>
      <c r="X27" s="36" t="e">
        <f t="shared" si="1"/>
        <v>#DIV/0!</v>
      </c>
      <c r="Y27" s="32"/>
      <c r="Z27" s="32"/>
      <c r="AA27" s="32"/>
      <c r="AB27" s="36" t="e">
        <f t="shared" si="2"/>
        <v>#DIV/0!</v>
      </c>
      <c r="AC27" s="32"/>
      <c r="AD27" s="32"/>
      <c r="AE27" s="32"/>
      <c r="AF27" s="36" t="e">
        <f t="shared" si="3"/>
        <v>#DIV/0!</v>
      </c>
      <c r="AG27" s="32"/>
      <c r="AH27" s="32"/>
    </row>
    <row r="28" spans="1:34" s="33" customFormat="1" ht="27.6" x14ac:dyDescent="0.3">
      <c r="A28" s="29" t="s">
        <v>50</v>
      </c>
      <c r="B28" s="30"/>
      <c r="C28" s="30"/>
      <c r="D28" s="30"/>
      <c r="E28" s="30"/>
      <c r="F28" s="30"/>
      <c r="G28" s="30"/>
      <c r="H28" s="30"/>
      <c r="I28" s="30"/>
      <c r="J28" s="30"/>
      <c r="K28" s="30"/>
      <c r="L28" s="30"/>
      <c r="M28" s="30"/>
      <c r="N28" s="31"/>
      <c r="O28" s="31"/>
      <c r="P28" s="31"/>
      <c r="Q28" s="31"/>
      <c r="R28" s="32"/>
      <c r="S28" s="32"/>
      <c r="T28" s="36" t="e">
        <f t="shared" si="0"/>
        <v>#DIV/0!</v>
      </c>
      <c r="U28" s="32"/>
      <c r="V28" s="32"/>
      <c r="W28" s="32"/>
      <c r="X28" s="36" t="e">
        <f t="shared" si="1"/>
        <v>#DIV/0!</v>
      </c>
      <c r="Y28" s="32"/>
      <c r="Z28" s="32"/>
      <c r="AA28" s="32"/>
      <c r="AB28" s="36" t="e">
        <f t="shared" si="2"/>
        <v>#DIV/0!</v>
      </c>
      <c r="AC28" s="32"/>
      <c r="AD28" s="32"/>
      <c r="AE28" s="32"/>
      <c r="AF28" s="36" t="e">
        <f t="shared" si="3"/>
        <v>#DIV/0!</v>
      </c>
      <c r="AG28" s="32"/>
      <c r="AH28" s="32"/>
    </row>
    <row r="29" spans="1:34" s="33" customFormat="1" ht="27.6" x14ac:dyDescent="0.3">
      <c r="A29" s="29" t="s">
        <v>50</v>
      </c>
      <c r="B29" s="30"/>
      <c r="C29" s="30"/>
      <c r="D29" s="30"/>
      <c r="E29" s="30"/>
      <c r="F29" s="30"/>
      <c r="G29" s="30"/>
      <c r="H29" s="30"/>
      <c r="I29" s="30"/>
      <c r="J29" s="30"/>
      <c r="K29" s="30"/>
      <c r="L29" s="30"/>
      <c r="M29" s="30"/>
      <c r="N29" s="31"/>
      <c r="O29" s="31"/>
      <c r="P29" s="31"/>
      <c r="Q29" s="31"/>
      <c r="R29" s="32"/>
      <c r="S29" s="32"/>
      <c r="T29" s="36" t="e">
        <f t="shared" si="0"/>
        <v>#DIV/0!</v>
      </c>
      <c r="U29" s="32"/>
      <c r="V29" s="32"/>
      <c r="W29" s="32"/>
      <c r="X29" s="36" t="e">
        <f t="shared" si="1"/>
        <v>#DIV/0!</v>
      </c>
      <c r="Y29" s="32"/>
      <c r="Z29" s="32"/>
      <c r="AA29" s="32"/>
      <c r="AB29" s="36" t="e">
        <f t="shared" si="2"/>
        <v>#DIV/0!</v>
      </c>
      <c r="AC29" s="32"/>
      <c r="AD29" s="32"/>
      <c r="AE29" s="32"/>
      <c r="AF29" s="36" t="e">
        <f t="shared" si="3"/>
        <v>#DIV/0!</v>
      </c>
      <c r="AG29" s="32"/>
      <c r="AH29" s="32"/>
    </row>
    <row r="30" spans="1:34" s="33" customFormat="1" ht="27.6" x14ac:dyDescent="0.3">
      <c r="A30" s="29" t="s">
        <v>50</v>
      </c>
      <c r="B30" s="30"/>
      <c r="C30" s="30"/>
      <c r="D30" s="30"/>
      <c r="E30" s="30"/>
      <c r="F30" s="30"/>
      <c r="G30" s="30"/>
      <c r="H30" s="30"/>
      <c r="I30" s="30"/>
      <c r="J30" s="30"/>
      <c r="K30" s="30"/>
      <c r="L30" s="30"/>
      <c r="M30" s="30"/>
      <c r="N30" s="31"/>
      <c r="O30" s="31"/>
      <c r="P30" s="31"/>
      <c r="Q30" s="31"/>
      <c r="R30" s="32"/>
      <c r="S30" s="32"/>
      <c r="T30" s="36" t="e">
        <f t="shared" si="0"/>
        <v>#DIV/0!</v>
      </c>
      <c r="U30" s="32"/>
      <c r="V30" s="32"/>
      <c r="W30" s="32"/>
      <c r="X30" s="36" t="e">
        <f t="shared" si="1"/>
        <v>#DIV/0!</v>
      </c>
      <c r="Y30" s="32"/>
      <c r="Z30" s="32"/>
      <c r="AA30" s="32"/>
      <c r="AB30" s="36" t="e">
        <f t="shared" si="2"/>
        <v>#DIV/0!</v>
      </c>
      <c r="AC30" s="32"/>
      <c r="AD30" s="32"/>
      <c r="AE30" s="32"/>
      <c r="AF30" s="36" t="e">
        <f t="shared" si="3"/>
        <v>#DIV/0!</v>
      </c>
      <c r="AG30" s="32"/>
      <c r="AH30" s="32"/>
    </row>
    <row r="31" spans="1:34" s="33" customFormat="1" ht="27.6" x14ac:dyDescent="0.3">
      <c r="A31" s="29" t="s">
        <v>50</v>
      </c>
      <c r="B31" s="30"/>
      <c r="C31" s="30"/>
      <c r="D31" s="30"/>
      <c r="E31" s="30"/>
      <c r="F31" s="30"/>
      <c r="G31" s="30"/>
      <c r="H31" s="30"/>
      <c r="I31" s="30"/>
      <c r="J31" s="30"/>
      <c r="K31" s="30"/>
      <c r="L31" s="30"/>
      <c r="M31" s="30"/>
      <c r="N31" s="31"/>
      <c r="O31" s="31"/>
      <c r="P31" s="31"/>
      <c r="Q31" s="31"/>
      <c r="R31" s="32"/>
      <c r="S31" s="32"/>
      <c r="T31" s="36" t="e">
        <f t="shared" si="0"/>
        <v>#DIV/0!</v>
      </c>
      <c r="U31" s="32"/>
      <c r="V31" s="32"/>
      <c r="W31" s="32"/>
      <c r="X31" s="36" t="e">
        <f t="shared" si="1"/>
        <v>#DIV/0!</v>
      </c>
      <c r="Y31" s="32"/>
      <c r="Z31" s="32"/>
      <c r="AA31" s="32"/>
      <c r="AB31" s="36" t="e">
        <f t="shared" si="2"/>
        <v>#DIV/0!</v>
      </c>
      <c r="AC31" s="32"/>
      <c r="AD31" s="32"/>
      <c r="AE31" s="32"/>
      <c r="AF31" s="36" t="e">
        <f t="shared" si="3"/>
        <v>#DIV/0!</v>
      </c>
      <c r="AG31" s="32"/>
      <c r="AH31" s="32"/>
    </row>
    <row r="32" spans="1:34" s="33" customFormat="1" ht="27.6" x14ac:dyDescent="0.3">
      <c r="A32" s="29" t="s">
        <v>50</v>
      </c>
      <c r="B32" s="30"/>
      <c r="C32" s="30"/>
      <c r="D32" s="30"/>
      <c r="E32" s="30"/>
      <c r="F32" s="30"/>
      <c r="G32" s="30"/>
      <c r="H32" s="30"/>
      <c r="I32" s="30"/>
      <c r="J32" s="30"/>
      <c r="K32" s="30"/>
      <c r="L32" s="30"/>
      <c r="M32" s="30"/>
      <c r="N32" s="31"/>
      <c r="O32" s="31"/>
      <c r="P32" s="31"/>
      <c r="Q32" s="31"/>
      <c r="R32" s="32"/>
      <c r="S32" s="32"/>
      <c r="T32" s="36" t="e">
        <f t="shared" si="0"/>
        <v>#DIV/0!</v>
      </c>
      <c r="U32" s="32"/>
      <c r="V32" s="32"/>
      <c r="W32" s="32"/>
      <c r="X32" s="36" t="e">
        <f t="shared" si="1"/>
        <v>#DIV/0!</v>
      </c>
      <c r="Y32" s="32"/>
      <c r="Z32" s="32"/>
      <c r="AA32" s="32"/>
      <c r="AB32" s="36" t="e">
        <f t="shared" si="2"/>
        <v>#DIV/0!</v>
      </c>
      <c r="AC32" s="32"/>
      <c r="AD32" s="32"/>
      <c r="AE32" s="32"/>
      <c r="AF32" s="36" t="e">
        <f t="shared" si="3"/>
        <v>#DIV/0!</v>
      </c>
      <c r="AG32" s="32"/>
      <c r="AH32" s="32"/>
    </row>
    <row r="33" spans="1:34" s="33" customFormat="1" ht="27.6" x14ac:dyDescent="0.3">
      <c r="A33" s="29" t="s">
        <v>50</v>
      </c>
      <c r="B33" s="30"/>
      <c r="C33" s="30"/>
      <c r="D33" s="30"/>
      <c r="E33" s="30"/>
      <c r="F33" s="30"/>
      <c r="G33" s="30"/>
      <c r="H33" s="30"/>
      <c r="I33" s="30"/>
      <c r="J33" s="30"/>
      <c r="K33" s="30"/>
      <c r="L33" s="30"/>
      <c r="M33" s="30"/>
      <c r="N33" s="31"/>
      <c r="O33" s="31"/>
      <c r="P33" s="31"/>
      <c r="Q33" s="31"/>
      <c r="R33" s="32"/>
      <c r="S33" s="32"/>
      <c r="T33" s="36" t="e">
        <f t="shared" si="0"/>
        <v>#DIV/0!</v>
      </c>
      <c r="U33" s="32"/>
      <c r="V33" s="32"/>
      <c r="W33" s="32"/>
      <c r="X33" s="36" t="e">
        <f t="shared" si="1"/>
        <v>#DIV/0!</v>
      </c>
      <c r="Y33" s="32"/>
      <c r="Z33" s="32"/>
      <c r="AA33" s="32"/>
      <c r="AB33" s="36" t="e">
        <f t="shared" si="2"/>
        <v>#DIV/0!</v>
      </c>
      <c r="AC33" s="32"/>
      <c r="AD33" s="32"/>
      <c r="AE33" s="32"/>
      <c r="AF33" s="36" t="e">
        <f t="shared" si="3"/>
        <v>#DIV/0!</v>
      </c>
      <c r="AG33" s="32"/>
      <c r="AH33" s="32"/>
    </row>
    <row r="34" spans="1:34" s="33" customFormat="1" ht="27.6" x14ac:dyDescent="0.3">
      <c r="A34" s="29" t="s">
        <v>50</v>
      </c>
      <c r="B34" s="30"/>
      <c r="C34" s="30"/>
      <c r="D34" s="30"/>
      <c r="E34" s="30"/>
      <c r="F34" s="30"/>
      <c r="G34" s="30"/>
      <c r="H34" s="30"/>
      <c r="I34" s="30"/>
      <c r="J34" s="30"/>
      <c r="K34" s="30"/>
      <c r="L34" s="30"/>
      <c r="M34" s="30"/>
      <c r="N34" s="31"/>
      <c r="O34" s="31"/>
      <c r="P34" s="31"/>
      <c r="Q34" s="31"/>
      <c r="R34" s="32"/>
      <c r="S34" s="32"/>
      <c r="T34" s="36" t="e">
        <f t="shared" si="0"/>
        <v>#DIV/0!</v>
      </c>
      <c r="U34" s="32"/>
      <c r="V34" s="32"/>
      <c r="W34" s="32"/>
      <c r="X34" s="36" t="e">
        <f t="shared" si="1"/>
        <v>#DIV/0!</v>
      </c>
      <c r="Y34" s="32"/>
      <c r="Z34" s="32"/>
      <c r="AA34" s="32"/>
      <c r="AB34" s="36" t="e">
        <f t="shared" si="2"/>
        <v>#DIV/0!</v>
      </c>
      <c r="AC34" s="32"/>
      <c r="AD34" s="32"/>
      <c r="AE34" s="32"/>
      <c r="AF34" s="36" t="e">
        <f t="shared" si="3"/>
        <v>#DIV/0!</v>
      </c>
      <c r="AG34" s="32"/>
      <c r="AH34" s="32"/>
    </row>
    <row r="35" spans="1:34" s="33" customFormat="1" ht="27.6" x14ac:dyDescent="0.3">
      <c r="A35" s="29" t="s">
        <v>50</v>
      </c>
      <c r="B35" s="30"/>
      <c r="C35" s="30"/>
      <c r="D35" s="30"/>
      <c r="E35" s="30"/>
      <c r="F35" s="30"/>
      <c r="G35" s="30"/>
      <c r="H35" s="30"/>
      <c r="I35" s="30"/>
      <c r="J35" s="30"/>
      <c r="K35" s="30"/>
      <c r="L35" s="30"/>
      <c r="M35" s="30"/>
      <c r="N35" s="31"/>
      <c r="O35" s="31"/>
      <c r="P35" s="31"/>
      <c r="Q35" s="31"/>
      <c r="R35" s="32"/>
      <c r="S35" s="32"/>
      <c r="T35" s="36" t="e">
        <f t="shared" si="0"/>
        <v>#DIV/0!</v>
      </c>
      <c r="U35" s="32"/>
      <c r="V35" s="32"/>
      <c r="W35" s="32"/>
      <c r="X35" s="36" t="e">
        <f t="shared" si="1"/>
        <v>#DIV/0!</v>
      </c>
      <c r="Y35" s="32"/>
      <c r="Z35" s="32"/>
      <c r="AA35" s="32"/>
      <c r="AB35" s="36" t="e">
        <f t="shared" si="2"/>
        <v>#DIV/0!</v>
      </c>
      <c r="AC35" s="32"/>
      <c r="AD35" s="32"/>
      <c r="AE35" s="32"/>
      <c r="AF35" s="36" t="e">
        <f t="shared" si="3"/>
        <v>#DIV/0!</v>
      </c>
      <c r="AG35" s="32"/>
      <c r="AH35" s="32"/>
    </row>
    <row r="36" spans="1:34" s="33" customFormat="1" ht="27.6" x14ac:dyDescent="0.3">
      <c r="A36" s="29" t="s">
        <v>50</v>
      </c>
      <c r="B36" s="30"/>
      <c r="C36" s="30"/>
      <c r="D36" s="30"/>
      <c r="E36" s="30"/>
      <c r="F36" s="30"/>
      <c r="G36" s="30"/>
      <c r="H36" s="30"/>
      <c r="I36" s="30"/>
      <c r="J36" s="30"/>
      <c r="K36" s="30"/>
      <c r="L36" s="30"/>
      <c r="M36" s="30"/>
      <c r="N36" s="31"/>
      <c r="O36" s="31"/>
      <c r="P36" s="31"/>
      <c r="Q36" s="31"/>
      <c r="R36" s="32"/>
      <c r="S36" s="32"/>
      <c r="T36" s="36" t="e">
        <f t="shared" si="0"/>
        <v>#DIV/0!</v>
      </c>
      <c r="U36" s="32"/>
      <c r="V36" s="32"/>
      <c r="W36" s="32"/>
      <c r="X36" s="36" t="e">
        <f t="shared" si="1"/>
        <v>#DIV/0!</v>
      </c>
      <c r="Y36" s="32"/>
      <c r="Z36" s="32"/>
      <c r="AA36" s="32"/>
      <c r="AB36" s="36" t="e">
        <f t="shared" si="2"/>
        <v>#DIV/0!</v>
      </c>
      <c r="AC36" s="32"/>
      <c r="AD36" s="32"/>
      <c r="AE36" s="32"/>
      <c r="AF36" s="36" t="e">
        <f t="shared" si="3"/>
        <v>#DIV/0!</v>
      </c>
      <c r="AG36" s="32"/>
      <c r="AH36" s="32"/>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DESPLEGABLES!$B$2:$B$3</xm:f>
          </x14:formula1>
          <xm:sqref>B14:B36</xm:sqref>
        </x14:dataValidation>
        <x14:dataValidation type="list" allowBlank="1" showInputMessage="1" showErrorMessage="1" xr:uid="{00000000-0002-0000-0100-000001000000}">
          <x14:formula1>
            <xm:f>DESPLEGABLES!$E$2:$E$8</xm:f>
          </x14:formula1>
          <xm:sqref>C14:C36</xm:sqref>
        </x14:dataValidation>
        <x14:dataValidation type="list" allowBlank="1" showInputMessage="1" showErrorMessage="1" xr:uid="{00000000-0002-0000-0100-000002000000}">
          <x14:formula1>
            <xm:f>DESPLEGABLES!$D$2:$D$3</xm:f>
          </x14:formula1>
          <xm:sqref>E14:E36</xm:sqref>
        </x14:dataValidation>
        <x14:dataValidation type="list" allowBlank="1" showInputMessage="1" showErrorMessage="1" xr:uid="{00000000-0002-0000-0100-000003000000}">
          <x14:formula1>
            <xm:f>DESPLEGABLES!$G$2:$G$8</xm:f>
          </x14:formula1>
          <xm:sqref>F14:F36</xm:sqref>
        </x14:dataValidation>
        <x14:dataValidation type="list" allowBlank="1" showInputMessage="1" showErrorMessage="1" xr:uid="{00000000-0002-0000-0100-000004000000}">
          <x14:formula1>
            <xm:f>DESPLEGABLES!$H$2:$H$16</xm:f>
          </x14:formula1>
          <xm:sqref>H14:H36</xm:sqref>
        </x14:dataValidation>
        <x14:dataValidation type="list" allowBlank="1" showInputMessage="1" showErrorMessage="1" xr:uid="{00000000-0002-0000-0100-000005000000}">
          <x14:formula1>
            <xm:f>DESPLEGABLES!$J$2:$J$4</xm:f>
          </x14:formula1>
          <xm:sqref>J14:J36</xm:sqref>
        </x14:dataValidation>
        <x14:dataValidation type="list" allowBlank="1" showInputMessage="1" showErrorMessage="1" xr:uid="{00000000-0002-0000-0100-000006000000}">
          <x14:formula1>
            <xm:f>DESPLEGABLES!$F$2:$F$30</xm:f>
          </x14:formula1>
          <xm:sqref>D14:D36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BF3D-26F3-4AF6-B2C4-D4CF04705E84}">
  <dimension ref="A2:I77"/>
  <sheetViews>
    <sheetView topLeftCell="A61" workbookViewId="0">
      <selection activeCell="B58" sqref="B58"/>
    </sheetView>
  </sheetViews>
  <sheetFormatPr baseColWidth="10" defaultRowHeight="14.4" x14ac:dyDescent="0.3"/>
  <cols>
    <col min="1" max="1" width="13.88671875" customWidth="1"/>
    <col min="2" max="2" width="16.109375" customWidth="1"/>
    <col min="3" max="3" width="13.88671875" customWidth="1"/>
    <col min="4" max="4" width="12.77734375" customWidth="1"/>
    <col min="5" max="5" width="12.109375" customWidth="1"/>
    <col min="6" max="6" width="16.6640625" customWidth="1"/>
    <col min="7" max="7" width="11" customWidth="1"/>
  </cols>
  <sheetData>
    <row r="2" spans="1:9" x14ac:dyDescent="0.3">
      <c r="A2" s="546" t="s">
        <v>358</v>
      </c>
      <c r="B2" s="546"/>
      <c r="C2" s="546"/>
      <c r="D2" s="546"/>
      <c r="E2" s="546"/>
      <c r="F2" s="546"/>
      <c r="G2" s="546"/>
      <c r="H2" s="358"/>
    </row>
    <row r="3" spans="1:9" ht="72" x14ac:dyDescent="0.3">
      <c r="A3" s="159" t="s">
        <v>359</v>
      </c>
      <c r="B3" s="159" t="s">
        <v>354</v>
      </c>
      <c r="C3" s="359" t="s">
        <v>355</v>
      </c>
      <c r="D3" s="359" t="s">
        <v>356</v>
      </c>
      <c r="E3" s="359" t="s">
        <v>353</v>
      </c>
      <c r="F3" s="359" t="s">
        <v>363</v>
      </c>
      <c r="G3" s="359" t="s">
        <v>362</v>
      </c>
      <c r="H3" s="360" t="s">
        <v>1332</v>
      </c>
    </row>
    <row r="4" spans="1:9" x14ac:dyDescent="0.3">
      <c r="A4" s="160" t="s">
        <v>345</v>
      </c>
      <c r="B4" s="160">
        <v>19</v>
      </c>
      <c r="C4" s="77">
        <v>2</v>
      </c>
      <c r="D4" s="77">
        <v>2</v>
      </c>
      <c r="E4" s="161">
        <f>+D4/C4</f>
        <v>1</v>
      </c>
      <c r="F4" s="161">
        <f>+D4/B4</f>
        <v>0.10526315789473684</v>
      </c>
      <c r="G4" s="161">
        <f t="shared" ref="G4:G13" si="0">+C4/B4</f>
        <v>0.10526315789473684</v>
      </c>
      <c r="H4" s="361">
        <f>F4</f>
        <v>0.10526315789473684</v>
      </c>
      <c r="I4" s="362"/>
    </row>
    <row r="5" spans="1:9" x14ac:dyDescent="0.3">
      <c r="A5" s="162" t="s">
        <v>352</v>
      </c>
      <c r="B5" s="162">
        <v>2</v>
      </c>
      <c r="C5" s="77">
        <v>2</v>
      </c>
      <c r="D5" s="77">
        <v>2</v>
      </c>
      <c r="E5" s="161">
        <f t="shared" ref="E5:E14" si="1">+D5/C5</f>
        <v>1</v>
      </c>
      <c r="F5" s="161">
        <f>+D5/B5</f>
        <v>1</v>
      </c>
      <c r="G5" s="161">
        <f t="shared" si="0"/>
        <v>1</v>
      </c>
      <c r="H5" s="361">
        <v>1</v>
      </c>
    </row>
    <row r="6" spans="1:9" x14ac:dyDescent="0.3">
      <c r="A6" s="162" t="s">
        <v>360</v>
      </c>
      <c r="B6" s="162">
        <v>1</v>
      </c>
      <c r="C6" s="77">
        <v>1</v>
      </c>
      <c r="D6" s="77">
        <v>1</v>
      </c>
      <c r="E6" s="161">
        <f t="shared" si="1"/>
        <v>1</v>
      </c>
      <c r="F6" s="161">
        <f t="shared" ref="F6:F12" si="2">+D6/B6</f>
        <v>1</v>
      </c>
      <c r="G6" s="161">
        <f t="shared" si="0"/>
        <v>1</v>
      </c>
      <c r="H6" s="361">
        <v>1</v>
      </c>
    </row>
    <row r="7" spans="1:9" x14ac:dyDescent="0.3">
      <c r="A7" s="162" t="s">
        <v>347</v>
      </c>
      <c r="B7" s="162">
        <v>16</v>
      </c>
      <c r="C7" s="77">
        <v>5</v>
      </c>
      <c r="D7" s="77">
        <v>5</v>
      </c>
      <c r="E7" s="161">
        <f t="shared" si="1"/>
        <v>1</v>
      </c>
      <c r="F7" s="161">
        <f t="shared" si="2"/>
        <v>0.3125</v>
      </c>
      <c r="G7" s="161">
        <f t="shared" si="0"/>
        <v>0.3125</v>
      </c>
      <c r="H7" s="361">
        <v>0.31</v>
      </c>
    </row>
    <row r="8" spans="1:9" x14ac:dyDescent="0.3">
      <c r="A8" s="162" t="s">
        <v>361</v>
      </c>
      <c r="B8" s="162">
        <v>22</v>
      </c>
      <c r="C8" s="77">
        <v>2</v>
      </c>
      <c r="D8" s="77">
        <v>2</v>
      </c>
      <c r="E8" s="163">
        <f t="shared" si="1"/>
        <v>1</v>
      </c>
      <c r="F8" s="163">
        <f t="shared" si="2"/>
        <v>9.0909090909090912E-2</v>
      </c>
      <c r="G8" s="161">
        <f t="shared" si="0"/>
        <v>9.0909090909090912E-2</v>
      </c>
      <c r="H8" s="361">
        <v>0.09</v>
      </c>
    </row>
    <row r="9" spans="1:9" x14ac:dyDescent="0.3">
      <c r="A9" s="162" t="s">
        <v>346</v>
      </c>
      <c r="B9" s="162">
        <v>19</v>
      </c>
      <c r="C9" s="77">
        <v>6</v>
      </c>
      <c r="D9" s="77">
        <v>6</v>
      </c>
      <c r="E9" s="163">
        <f t="shared" si="1"/>
        <v>1</v>
      </c>
      <c r="F9" s="163">
        <f t="shared" si="2"/>
        <v>0.31578947368421051</v>
      </c>
      <c r="G9" s="161">
        <f t="shared" si="0"/>
        <v>0.31578947368421051</v>
      </c>
      <c r="H9" s="361">
        <v>0.32</v>
      </c>
    </row>
    <row r="10" spans="1:9" x14ac:dyDescent="0.3">
      <c r="A10" s="162" t="s">
        <v>351</v>
      </c>
      <c r="B10" s="162">
        <v>23</v>
      </c>
      <c r="C10" s="77">
        <v>0</v>
      </c>
      <c r="D10" s="77">
        <v>0</v>
      </c>
      <c r="E10" s="163">
        <v>0</v>
      </c>
      <c r="F10" s="163">
        <f t="shared" si="2"/>
        <v>0</v>
      </c>
      <c r="G10" s="161">
        <f t="shared" si="0"/>
        <v>0</v>
      </c>
      <c r="H10" s="361">
        <v>0</v>
      </c>
    </row>
    <row r="11" spans="1:9" x14ac:dyDescent="0.3">
      <c r="A11" s="162" t="s">
        <v>1171</v>
      </c>
      <c r="B11" s="162">
        <v>61</v>
      </c>
      <c r="C11" s="77">
        <v>4</v>
      </c>
      <c r="D11" s="77">
        <v>4</v>
      </c>
      <c r="E11" s="163">
        <f t="shared" si="1"/>
        <v>1</v>
      </c>
      <c r="F11" s="163">
        <f t="shared" si="2"/>
        <v>6.5573770491803282E-2</v>
      </c>
      <c r="G11" s="161">
        <f t="shared" si="0"/>
        <v>6.5573770491803282E-2</v>
      </c>
      <c r="H11" s="361">
        <v>7.0000000000000007E-2</v>
      </c>
    </row>
    <row r="12" spans="1:9" x14ac:dyDescent="0.3">
      <c r="A12" s="160" t="s">
        <v>348</v>
      </c>
      <c r="B12" s="160">
        <v>17</v>
      </c>
      <c r="C12" s="77">
        <v>6</v>
      </c>
      <c r="D12" s="77">
        <v>6</v>
      </c>
      <c r="E12" s="163">
        <f t="shared" si="1"/>
        <v>1</v>
      </c>
      <c r="F12" s="163">
        <f t="shared" si="2"/>
        <v>0.35294117647058826</v>
      </c>
      <c r="G12" s="161">
        <f t="shared" si="0"/>
        <v>0.35294117647058826</v>
      </c>
      <c r="H12" s="361">
        <v>0.35</v>
      </c>
    </row>
    <row r="13" spans="1:9" x14ac:dyDescent="0.3">
      <c r="A13" s="162" t="s">
        <v>350</v>
      </c>
      <c r="B13" s="162">
        <v>17</v>
      </c>
      <c r="C13" s="77">
        <v>3</v>
      </c>
      <c r="D13" s="77">
        <v>1</v>
      </c>
      <c r="E13" s="163">
        <f>+D13/C13</f>
        <v>0.33333333333333331</v>
      </c>
      <c r="F13" s="163">
        <f>+D13/B13</f>
        <v>5.8823529411764705E-2</v>
      </c>
      <c r="G13" s="161">
        <f t="shared" si="0"/>
        <v>0.17647058823529413</v>
      </c>
      <c r="H13" s="361">
        <v>0.06</v>
      </c>
    </row>
    <row r="14" spans="1:9" x14ac:dyDescent="0.3">
      <c r="A14" s="162" t="s">
        <v>349</v>
      </c>
      <c r="B14" s="162">
        <v>14</v>
      </c>
      <c r="C14" s="77">
        <v>2</v>
      </c>
      <c r="D14" s="77">
        <v>2</v>
      </c>
      <c r="E14" s="161">
        <f t="shared" si="1"/>
        <v>1</v>
      </c>
      <c r="F14" s="161">
        <f>+D14/B14</f>
        <v>0.14285714285714285</v>
      </c>
      <c r="G14" s="161">
        <f>+C14/B14</f>
        <v>0.14285714285714285</v>
      </c>
      <c r="H14" s="361">
        <v>0.14000000000000001</v>
      </c>
    </row>
    <row r="15" spans="1:9" x14ac:dyDescent="0.3">
      <c r="A15" s="159" t="s">
        <v>364</v>
      </c>
      <c r="B15" s="159">
        <f>B4+B5+B6+B7+B9+B12+B13+B14+B8+B10+B11</f>
        <v>211</v>
      </c>
      <c r="C15" s="159">
        <f>C4+C5+C6+C7+C9+C10+C12+C8+C11+C13+C14</f>
        <v>33</v>
      </c>
      <c r="D15" s="159">
        <v>31</v>
      </c>
      <c r="E15" s="164">
        <f>+D15/C15</f>
        <v>0.93939393939393945</v>
      </c>
      <c r="F15" s="165">
        <f>+D15/B15</f>
        <v>0.14691943127962084</v>
      </c>
      <c r="G15" s="165">
        <f>+C15/B15</f>
        <v>0.15639810426540285</v>
      </c>
      <c r="H15" s="363">
        <f>SUM(H4:H14)/11</f>
        <v>0.31320574162679421</v>
      </c>
    </row>
    <row r="18" spans="1:8" x14ac:dyDescent="0.3">
      <c r="A18" s="546" t="s">
        <v>358</v>
      </c>
      <c r="B18" s="546"/>
      <c r="C18" s="546"/>
      <c r="D18" s="546"/>
      <c r="E18" s="546"/>
      <c r="F18" s="546"/>
      <c r="G18" s="546"/>
      <c r="H18" s="358"/>
    </row>
    <row r="19" spans="1:8" ht="72" x14ac:dyDescent="0.3">
      <c r="A19" s="159" t="s">
        <v>359</v>
      </c>
      <c r="B19" s="359" t="s">
        <v>354</v>
      </c>
      <c r="C19" s="359" t="s">
        <v>403</v>
      </c>
      <c r="D19" s="359" t="s">
        <v>404</v>
      </c>
      <c r="E19" s="359" t="s">
        <v>353</v>
      </c>
      <c r="F19" s="359" t="s">
        <v>402</v>
      </c>
      <c r="G19" s="359" t="s">
        <v>362</v>
      </c>
      <c r="H19" s="359" t="s">
        <v>1332</v>
      </c>
    </row>
    <row r="20" spans="1:8" x14ac:dyDescent="0.3">
      <c r="A20" s="160" t="s">
        <v>345</v>
      </c>
      <c r="B20" s="160">
        <v>19</v>
      </c>
      <c r="C20" s="77">
        <v>6</v>
      </c>
      <c r="D20" s="77">
        <v>6</v>
      </c>
      <c r="E20" s="161">
        <f>+D20/C20</f>
        <v>1</v>
      </c>
      <c r="F20" s="161">
        <f>+D20/B20</f>
        <v>0.31578947368421051</v>
      </c>
      <c r="G20" s="161">
        <f t="shared" ref="G20:G29" si="3">+C20/B20</f>
        <v>0.31578947368421051</v>
      </c>
      <c r="H20" s="361">
        <f>H4+F20</f>
        <v>0.42105263157894735</v>
      </c>
    </row>
    <row r="21" spans="1:8" x14ac:dyDescent="0.3">
      <c r="A21" s="162" t="s">
        <v>352</v>
      </c>
      <c r="B21" s="162">
        <v>2</v>
      </c>
      <c r="C21" s="77">
        <v>0</v>
      </c>
      <c r="D21" s="77">
        <v>0</v>
      </c>
      <c r="E21" s="161">
        <v>1</v>
      </c>
      <c r="F21" s="161">
        <v>1</v>
      </c>
      <c r="G21" s="161">
        <v>1</v>
      </c>
      <c r="H21" s="364">
        <v>1</v>
      </c>
    </row>
    <row r="22" spans="1:8" x14ac:dyDescent="0.3">
      <c r="A22" s="162" t="s">
        <v>360</v>
      </c>
      <c r="B22" s="162">
        <v>1</v>
      </c>
      <c r="C22" s="77">
        <v>0</v>
      </c>
      <c r="D22" s="77">
        <v>0</v>
      </c>
      <c r="E22" s="161">
        <v>1</v>
      </c>
      <c r="F22" s="161">
        <v>1</v>
      </c>
      <c r="G22" s="161">
        <v>1</v>
      </c>
      <c r="H22" s="364">
        <v>1</v>
      </c>
    </row>
    <row r="23" spans="1:8" x14ac:dyDescent="0.3">
      <c r="A23" s="162" t="s">
        <v>347</v>
      </c>
      <c r="B23" s="162">
        <v>16</v>
      </c>
      <c r="C23" s="77">
        <v>6</v>
      </c>
      <c r="D23" s="77">
        <v>6</v>
      </c>
      <c r="E23" s="161">
        <f t="shared" ref="E23:E28" si="4">+D23/C23</f>
        <v>1</v>
      </c>
      <c r="F23" s="161">
        <f t="shared" ref="F23:F28" si="5">+D23/B23</f>
        <v>0.375</v>
      </c>
      <c r="G23" s="161">
        <f t="shared" si="3"/>
        <v>0.375</v>
      </c>
      <c r="H23" s="361">
        <f>H7+F23</f>
        <v>0.68500000000000005</v>
      </c>
    </row>
    <row r="24" spans="1:8" x14ac:dyDescent="0.3">
      <c r="A24" s="162" t="s">
        <v>361</v>
      </c>
      <c r="B24" s="162">
        <v>22</v>
      </c>
      <c r="C24" s="77">
        <v>7</v>
      </c>
      <c r="D24" s="77">
        <v>7</v>
      </c>
      <c r="E24" s="163">
        <f t="shared" si="4"/>
        <v>1</v>
      </c>
      <c r="F24" s="163">
        <f t="shared" si="5"/>
        <v>0.31818181818181818</v>
      </c>
      <c r="G24" s="161">
        <f t="shared" si="3"/>
        <v>0.31818181818181818</v>
      </c>
      <c r="H24" s="361">
        <f>H8+F24</f>
        <v>0.4081818181818182</v>
      </c>
    </row>
    <row r="25" spans="1:8" x14ac:dyDescent="0.3">
      <c r="A25" s="162" t="s">
        <v>346</v>
      </c>
      <c r="B25" s="162">
        <v>19</v>
      </c>
      <c r="C25" s="77">
        <v>4</v>
      </c>
      <c r="D25" s="77">
        <v>4</v>
      </c>
      <c r="E25" s="163">
        <f t="shared" si="4"/>
        <v>1</v>
      </c>
      <c r="F25" s="163">
        <f t="shared" si="5"/>
        <v>0.21052631578947367</v>
      </c>
      <c r="G25" s="161">
        <f t="shared" si="3"/>
        <v>0.21052631578947367</v>
      </c>
      <c r="H25" s="361">
        <f>F25+H9</f>
        <v>0.53052631578947373</v>
      </c>
    </row>
    <row r="26" spans="1:8" x14ac:dyDescent="0.3">
      <c r="A26" s="162" t="s">
        <v>351</v>
      </c>
      <c r="B26" s="162">
        <v>23</v>
      </c>
      <c r="C26" s="77">
        <v>3</v>
      </c>
      <c r="D26" s="77">
        <v>2</v>
      </c>
      <c r="E26" s="163">
        <f t="shared" si="4"/>
        <v>0.66666666666666663</v>
      </c>
      <c r="F26" s="163">
        <f t="shared" si="5"/>
        <v>8.6956521739130432E-2</v>
      </c>
      <c r="G26" s="161">
        <f t="shared" si="3"/>
        <v>0.13043478260869565</v>
      </c>
      <c r="H26" s="361">
        <f>F26+F10</f>
        <v>8.6956521739130432E-2</v>
      </c>
    </row>
    <row r="27" spans="1:8" x14ac:dyDescent="0.3">
      <c r="A27" s="162" t="s">
        <v>1171</v>
      </c>
      <c r="B27" s="162">
        <v>61</v>
      </c>
      <c r="C27" s="77">
        <v>19</v>
      </c>
      <c r="D27" s="77">
        <v>19</v>
      </c>
      <c r="E27" s="163">
        <f t="shared" si="4"/>
        <v>1</v>
      </c>
      <c r="F27" s="163">
        <f t="shared" si="5"/>
        <v>0.31147540983606559</v>
      </c>
      <c r="G27" s="161">
        <f t="shared" si="3"/>
        <v>0.31147540983606559</v>
      </c>
      <c r="H27" s="361">
        <f>F27+F11</f>
        <v>0.37704918032786888</v>
      </c>
    </row>
    <row r="28" spans="1:8" x14ac:dyDescent="0.3">
      <c r="A28" s="160" t="s">
        <v>348</v>
      </c>
      <c r="B28" s="160">
        <v>17</v>
      </c>
      <c r="C28" s="77">
        <v>11</v>
      </c>
      <c r="D28" s="77">
        <v>7</v>
      </c>
      <c r="E28" s="163">
        <f t="shared" si="4"/>
        <v>0.63636363636363635</v>
      </c>
      <c r="F28" s="163">
        <f t="shared" si="5"/>
        <v>0.41176470588235292</v>
      </c>
      <c r="G28" s="161">
        <f t="shared" si="3"/>
        <v>0.6470588235294118</v>
      </c>
      <c r="H28" s="361">
        <f>F28+F12</f>
        <v>0.76470588235294112</v>
      </c>
    </row>
    <row r="29" spans="1:8" x14ac:dyDescent="0.3">
      <c r="A29" s="162" t="s">
        <v>350</v>
      </c>
      <c r="B29" s="162">
        <v>17</v>
      </c>
      <c r="C29" s="77">
        <v>5</v>
      </c>
      <c r="D29" s="77">
        <v>5</v>
      </c>
      <c r="E29" s="163">
        <f>+D29/C29</f>
        <v>1</v>
      </c>
      <c r="F29" s="163">
        <f>+D29/B29</f>
        <v>0.29411764705882354</v>
      </c>
      <c r="G29" s="161">
        <f t="shared" si="3"/>
        <v>0.29411764705882354</v>
      </c>
      <c r="H29" s="361">
        <f>F29+F13</f>
        <v>0.35294117647058826</v>
      </c>
    </row>
    <row r="30" spans="1:8" x14ac:dyDescent="0.3">
      <c r="A30" s="162" t="s">
        <v>349</v>
      </c>
      <c r="B30" s="162">
        <v>14</v>
      </c>
      <c r="C30" s="77">
        <v>5</v>
      </c>
      <c r="D30" s="77">
        <v>5</v>
      </c>
      <c r="E30" s="161">
        <f t="shared" ref="E30" si="6">+D30/C30</f>
        <v>1</v>
      </c>
      <c r="F30" s="161">
        <f>+D30/B30</f>
        <v>0.35714285714285715</v>
      </c>
      <c r="G30" s="161">
        <f>+C30/B30</f>
        <v>0.35714285714285715</v>
      </c>
      <c r="H30" s="361">
        <f>F30+F14</f>
        <v>0.5</v>
      </c>
    </row>
    <row r="31" spans="1:8" x14ac:dyDescent="0.3">
      <c r="A31" s="159" t="s">
        <v>364</v>
      </c>
      <c r="B31" s="159">
        <v>211</v>
      </c>
      <c r="C31" s="159">
        <f>C20+C21+C22+C23+C24+C25+C26+C27+C28+C29+C30</f>
        <v>66</v>
      </c>
      <c r="D31" s="159">
        <f>D20+D21+D22+D23+D24+D25+D26+D27+D28+D29+D30</f>
        <v>61</v>
      </c>
      <c r="E31" s="164">
        <f>+D31/C31</f>
        <v>0.9242424242424242</v>
      </c>
      <c r="F31" s="165">
        <f>+D31/B31</f>
        <v>0.2890995260663507</v>
      </c>
      <c r="G31" s="165">
        <f>+C31/B31</f>
        <v>0.3127962085308057</v>
      </c>
      <c r="H31" s="365">
        <f>SUM(H20:H30)/11</f>
        <v>0.55694668422188798</v>
      </c>
    </row>
    <row r="34" spans="1:8" x14ac:dyDescent="0.3">
      <c r="A34" s="547" t="s">
        <v>358</v>
      </c>
      <c r="B34" s="547"/>
      <c r="C34" s="547"/>
      <c r="D34" s="547"/>
      <c r="E34" s="547"/>
      <c r="F34" s="547"/>
      <c r="G34" s="547"/>
      <c r="H34" s="366"/>
    </row>
    <row r="35" spans="1:8" ht="72" x14ac:dyDescent="0.3">
      <c r="A35" s="159" t="s">
        <v>359</v>
      </c>
      <c r="B35" s="159" t="s">
        <v>354</v>
      </c>
      <c r="C35" s="159" t="s">
        <v>407</v>
      </c>
      <c r="D35" s="159" t="s">
        <v>405</v>
      </c>
      <c r="E35" s="159" t="s">
        <v>353</v>
      </c>
      <c r="F35" s="159" t="s">
        <v>406</v>
      </c>
      <c r="G35" s="359" t="s">
        <v>362</v>
      </c>
      <c r="H35" s="367" t="s">
        <v>1332</v>
      </c>
    </row>
    <row r="36" spans="1:8" x14ac:dyDescent="0.3">
      <c r="A36" s="160" t="s">
        <v>345</v>
      </c>
      <c r="B36" s="160">
        <v>19</v>
      </c>
      <c r="C36" s="77">
        <v>6</v>
      </c>
      <c r="D36" s="77">
        <v>6</v>
      </c>
      <c r="E36" s="161">
        <f>+D36/C36</f>
        <v>1</v>
      </c>
      <c r="F36" s="161">
        <f>+D36/B36</f>
        <v>0.31578947368421051</v>
      </c>
      <c r="G36" s="161">
        <f t="shared" ref="G36:G45" si="7">+C36/B36</f>
        <v>0.31578947368421051</v>
      </c>
      <c r="H36" s="368">
        <f>F36+H20</f>
        <v>0.73684210526315785</v>
      </c>
    </row>
    <row r="37" spans="1:8" x14ac:dyDescent="0.3">
      <c r="A37" s="162" t="s">
        <v>352</v>
      </c>
      <c r="B37" s="162">
        <v>2</v>
      </c>
      <c r="C37" s="77">
        <v>0</v>
      </c>
      <c r="D37" s="77">
        <v>0</v>
      </c>
      <c r="E37" s="161">
        <v>1</v>
      </c>
      <c r="F37" s="161">
        <v>1</v>
      </c>
      <c r="G37" s="161">
        <v>1</v>
      </c>
      <c r="H37" s="368">
        <f>F37</f>
        <v>1</v>
      </c>
    </row>
    <row r="38" spans="1:8" x14ac:dyDescent="0.3">
      <c r="A38" s="162" t="s">
        <v>360</v>
      </c>
      <c r="B38" s="162">
        <v>1</v>
      </c>
      <c r="C38" s="77">
        <v>0</v>
      </c>
      <c r="D38" s="77">
        <v>0</v>
      </c>
      <c r="E38" s="161">
        <v>1</v>
      </c>
      <c r="F38" s="161">
        <v>1</v>
      </c>
      <c r="G38" s="161">
        <v>1</v>
      </c>
      <c r="H38" s="368">
        <f>F38</f>
        <v>1</v>
      </c>
    </row>
    <row r="39" spans="1:8" x14ac:dyDescent="0.3">
      <c r="A39" s="162" t="s">
        <v>347</v>
      </c>
      <c r="B39" s="162">
        <v>16</v>
      </c>
      <c r="C39" s="77">
        <v>2</v>
      </c>
      <c r="D39" s="77">
        <v>2</v>
      </c>
      <c r="E39" s="161">
        <f t="shared" ref="E39:E40" si="8">+D39/C39</f>
        <v>1</v>
      </c>
      <c r="F39" s="161">
        <f t="shared" ref="F39:F44" si="9">+D39/B39</f>
        <v>0.125</v>
      </c>
      <c r="G39" s="161">
        <f t="shared" si="7"/>
        <v>0.125</v>
      </c>
      <c r="H39" s="368">
        <f t="shared" ref="H39:H46" si="10">F39+H23</f>
        <v>0.81</v>
      </c>
    </row>
    <row r="40" spans="1:8" x14ac:dyDescent="0.3">
      <c r="A40" s="162" t="s">
        <v>361</v>
      </c>
      <c r="B40" s="162">
        <v>22</v>
      </c>
      <c r="C40" s="77">
        <v>10</v>
      </c>
      <c r="D40" s="77">
        <v>10</v>
      </c>
      <c r="E40" s="163">
        <f t="shared" si="8"/>
        <v>1</v>
      </c>
      <c r="F40" s="163">
        <f t="shared" si="9"/>
        <v>0.45454545454545453</v>
      </c>
      <c r="G40" s="161">
        <f t="shared" si="7"/>
        <v>0.45454545454545453</v>
      </c>
      <c r="H40" s="368">
        <f t="shared" si="10"/>
        <v>0.86272727272727279</v>
      </c>
    </row>
    <row r="41" spans="1:8" x14ac:dyDescent="0.3">
      <c r="A41" s="162" t="s">
        <v>346</v>
      </c>
      <c r="B41" s="162">
        <v>19</v>
      </c>
      <c r="C41" s="77">
        <v>3</v>
      </c>
      <c r="D41" s="77">
        <v>3</v>
      </c>
      <c r="E41" s="163">
        <f>D41/C41</f>
        <v>1</v>
      </c>
      <c r="F41" s="163">
        <f t="shared" si="9"/>
        <v>0.15789473684210525</v>
      </c>
      <c r="G41" s="161">
        <f t="shared" si="7"/>
        <v>0.15789473684210525</v>
      </c>
      <c r="H41" s="368">
        <f t="shared" si="10"/>
        <v>0.68842105263157904</v>
      </c>
    </row>
    <row r="42" spans="1:8" x14ac:dyDescent="0.3">
      <c r="A42" s="162" t="s">
        <v>351</v>
      </c>
      <c r="B42" s="162">
        <v>23</v>
      </c>
      <c r="C42" s="77">
        <v>13</v>
      </c>
      <c r="D42" s="77">
        <v>9</v>
      </c>
      <c r="E42" s="163">
        <f>D42/C42</f>
        <v>0.69230769230769229</v>
      </c>
      <c r="F42" s="163">
        <f t="shared" si="9"/>
        <v>0.39130434782608697</v>
      </c>
      <c r="G42" s="161">
        <f>+C41/B42</f>
        <v>0.13043478260869565</v>
      </c>
      <c r="H42" s="368">
        <f t="shared" si="10"/>
        <v>0.47826086956521741</v>
      </c>
    </row>
    <row r="43" spans="1:8" x14ac:dyDescent="0.3">
      <c r="A43" s="162" t="s">
        <v>1171</v>
      </c>
      <c r="B43" s="162">
        <v>61</v>
      </c>
      <c r="C43" s="357">
        <v>18</v>
      </c>
      <c r="D43" s="77">
        <v>18</v>
      </c>
      <c r="E43" s="163">
        <f>D43/C43</f>
        <v>1</v>
      </c>
      <c r="F43" s="163">
        <f t="shared" si="9"/>
        <v>0.29508196721311475</v>
      </c>
      <c r="G43" s="161">
        <f>C43/B43</f>
        <v>0.29508196721311475</v>
      </c>
      <c r="H43" s="368">
        <f t="shared" si="10"/>
        <v>0.67213114754098369</v>
      </c>
    </row>
    <row r="44" spans="1:8" x14ac:dyDescent="0.3">
      <c r="A44" s="160" t="s">
        <v>348</v>
      </c>
      <c r="B44" s="160">
        <v>17</v>
      </c>
      <c r="C44" s="77">
        <v>3</v>
      </c>
      <c r="D44" s="77">
        <v>3</v>
      </c>
      <c r="E44" s="163">
        <v>1</v>
      </c>
      <c r="F44" s="163">
        <f t="shared" si="9"/>
        <v>0.17647058823529413</v>
      </c>
      <c r="G44" s="161">
        <f t="shared" si="7"/>
        <v>0.17647058823529413</v>
      </c>
      <c r="H44" s="368">
        <f t="shared" si="10"/>
        <v>0.94117647058823528</v>
      </c>
    </row>
    <row r="45" spans="1:8" x14ac:dyDescent="0.3">
      <c r="A45" s="162" t="s">
        <v>350</v>
      </c>
      <c r="B45" s="162">
        <v>17</v>
      </c>
      <c r="C45" s="77">
        <v>5</v>
      </c>
      <c r="D45" s="77">
        <v>5</v>
      </c>
      <c r="E45" s="163">
        <f>+D45/C45</f>
        <v>1</v>
      </c>
      <c r="F45" s="163">
        <f>+D45/B45</f>
        <v>0.29411764705882354</v>
      </c>
      <c r="G45" s="161">
        <f t="shared" si="7"/>
        <v>0.29411764705882354</v>
      </c>
      <c r="H45" s="368">
        <f t="shared" si="10"/>
        <v>0.6470588235294118</v>
      </c>
    </row>
    <row r="46" spans="1:8" x14ac:dyDescent="0.3">
      <c r="A46" s="162" t="s">
        <v>349</v>
      </c>
      <c r="B46" s="162">
        <v>14</v>
      </c>
      <c r="C46" s="77">
        <v>4</v>
      </c>
      <c r="D46" s="77">
        <v>3</v>
      </c>
      <c r="E46" s="161">
        <f t="shared" ref="E46" si="11">+D46/C46</f>
        <v>0.75</v>
      </c>
      <c r="F46" s="161">
        <f>+D46/B46</f>
        <v>0.21428571428571427</v>
      </c>
      <c r="G46" s="161">
        <f>+C46/B46</f>
        <v>0.2857142857142857</v>
      </c>
      <c r="H46" s="368">
        <f t="shared" si="10"/>
        <v>0.7142857142857143</v>
      </c>
    </row>
    <row r="47" spans="1:8" x14ac:dyDescent="0.3">
      <c r="A47" s="159" t="s">
        <v>364</v>
      </c>
      <c r="B47" s="159">
        <v>211</v>
      </c>
      <c r="C47" s="159">
        <f>C36+C37+C38+C39+C40+C41+C42+C43+C44+C45+C46</f>
        <v>64</v>
      </c>
      <c r="D47" s="159">
        <f>D36+D37+D38+D39+D40+D41+D42+D43+D44+D45+D46</f>
        <v>59</v>
      </c>
      <c r="E47" s="164">
        <f>+D47/C47</f>
        <v>0.921875</v>
      </c>
      <c r="F47" s="165">
        <f>+D47/B47</f>
        <v>0.27962085308056872</v>
      </c>
      <c r="G47" s="165">
        <f>+C47/B47</f>
        <v>0.30331753554502372</v>
      </c>
      <c r="H47" s="369">
        <v>0.77</v>
      </c>
    </row>
    <row r="48" spans="1:8" x14ac:dyDescent="0.3">
      <c r="H48" s="362"/>
    </row>
    <row r="49" spans="1:8" x14ac:dyDescent="0.3">
      <c r="A49" s="543" t="s">
        <v>358</v>
      </c>
      <c r="B49" s="543"/>
      <c r="C49" s="543"/>
      <c r="D49" s="543"/>
      <c r="E49" s="543"/>
      <c r="F49" s="543"/>
      <c r="G49" s="543"/>
      <c r="H49" s="366"/>
    </row>
    <row r="50" spans="1:8" ht="72" x14ac:dyDescent="0.3">
      <c r="A50" s="159" t="s">
        <v>359</v>
      </c>
      <c r="B50" s="359" t="s">
        <v>354</v>
      </c>
      <c r="C50" s="359" t="s">
        <v>408</v>
      </c>
      <c r="D50" s="359" t="s">
        <v>1330</v>
      </c>
      <c r="E50" s="359" t="s">
        <v>353</v>
      </c>
      <c r="F50" s="359" t="s">
        <v>409</v>
      </c>
      <c r="G50" s="359" t="s">
        <v>362</v>
      </c>
      <c r="H50" s="367" t="s">
        <v>1332</v>
      </c>
    </row>
    <row r="51" spans="1:8" x14ac:dyDescent="0.3">
      <c r="A51" s="160" t="s">
        <v>345</v>
      </c>
      <c r="B51" s="160">
        <v>19</v>
      </c>
      <c r="C51" s="77">
        <v>5</v>
      </c>
      <c r="D51" s="77">
        <v>5</v>
      </c>
      <c r="E51" s="161">
        <f>+D51/C51</f>
        <v>1</v>
      </c>
      <c r="F51" s="161">
        <f>+D51/B51</f>
        <v>0.26315789473684209</v>
      </c>
      <c r="G51" s="161">
        <f t="shared" ref="G51:G60" si="12">+C51/B51</f>
        <v>0.26315789473684209</v>
      </c>
      <c r="H51" s="368">
        <v>1</v>
      </c>
    </row>
    <row r="52" spans="1:8" x14ac:dyDescent="0.3">
      <c r="A52" s="162" t="s">
        <v>352</v>
      </c>
      <c r="B52" s="162">
        <v>2</v>
      </c>
      <c r="C52" s="77">
        <v>0</v>
      </c>
      <c r="D52" s="77">
        <v>0</v>
      </c>
      <c r="E52" s="161">
        <v>1</v>
      </c>
      <c r="F52" s="161">
        <v>1</v>
      </c>
      <c r="G52" s="161">
        <v>1</v>
      </c>
      <c r="H52" s="370">
        <v>1</v>
      </c>
    </row>
    <row r="53" spans="1:8" x14ac:dyDescent="0.3">
      <c r="A53" s="162" t="s">
        <v>360</v>
      </c>
      <c r="B53" s="162">
        <v>1</v>
      </c>
      <c r="C53" s="77">
        <v>0</v>
      </c>
      <c r="D53" s="77">
        <v>0</v>
      </c>
      <c r="E53" s="161">
        <v>1</v>
      </c>
      <c r="F53" s="161">
        <v>1</v>
      </c>
      <c r="G53" s="161">
        <v>1</v>
      </c>
      <c r="H53" s="370">
        <v>1</v>
      </c>
    </row>
    <row r="54" spans="1:8" x14ac:dyDescent="0.3">
      <c r="A54" s="162" t="s">
        <v>347</v>
      </c>
      <c r="B54" s="162">
        <v>16</v>
      </c>
      <c r="C54" s="77">
        <v>3</v>
      </c>
      <c r="D54" s="77">
        <v>2</v>
      </c>
      <c r="E54" s="161">
        <f t="shared" ref="E54:E58" si="13">+D54/C54</f>
        <v>0.66666666666666663</v>
      </c>
      <c r="F54" s="161">
        <f t="shared" ref="F54:F58" si="14">+D54/B54</f>
        <v>0.125</v>
      </c>
      <c r="G54" s="161">
        <f t="shared" si="12"/>
        <v>0.1875</v>
      </c>
      <c r="H54" s="368">
        <v>0.92</v>
      </c>
    </row>
    <row r="55" spans="1:8" x14ac:dyDescent="0.3">
      <c r="A55" s="162" t="s">
        <v>361</v>
      </c>
      <c r="B55" s="162">
        <v>29</v>
      </c>
      <c r="C55" s="77">
        <v>7</v>
      </c>
      <c r="D55" s="77">
        <v>7</v>
      </c>
      <c r="E55" s="163">
        <f t="shared" si="13"/>
        <v>1</v>
      </c>
      <c r="F55" s="163">
        <f t="shared" si="14"/>
        <v>0.2413793103448276</v>
      </c>
      <c r="G55" s="161">
        <f t="shared" si="12"/>
        <v>0.2413793103448276</v>
      </c>
      <c r="H55" s="368">
        <v>1</v>
      </c>
    </row>
    <row r="56" spans="1:8" x14ac:dyDescent="0.3">
      <c r="A56" s="162" t="s">
        <v>346</v>
      </c>
      <c r="B56" s="162">
        <v>20</v>
      </c>
      <c r="C56" s="77">
        <v>6</v>
      </c>
      <c r="D56" s="77">
        <v>6</v>
      </c>
      <c r="E56" s="163">
        <f t="shared" si="13"/>
        <v>1</v>
      </c>
      <c r="F56" s="163">
        <f t="shared" si="14"/>
        <v>0.3</v>
      </c>
      <c r="G56" s="161">
        <f t="shared" si="12"/>
        <v>0.3</v>
      </c>
      <c r="H56" s="368">
        <v>1</v>
      </c>
    </row>
    <row r="57" spans="1:8" x14ac:dyDescent="0.3">
      <c r="A57" s="162" t="s">
        <v>351</v>
      </c>
      <c r="B57" s="162">
        <v>24</v>
      </c>
      <c r="C57" s="77">
        <v>11</v>
      </c>
      <c r="D57" s="77">
        <v>8</v>
      </c>
      <c r="E57" s="163">
        <f t="shared" si="13"/>
        <v>0.72727272727272729</v>
      </c>
      <c r="F57" s="163">
        <f t="shared" si="14"/>
        <v>0.33333333333333331</v>
      </c>
      <c r="G57" s="161">
        <f t="shared" si="12"/>
        <v>0.45833333333333331</v>
      </c>
      <c r="H57" s="368">
        <v>0.68</v>
      </c>
    </row>
    <row r="58" spans="1:8" x14ac:dyDescent="0.3">
      <c r="A58" s="162" t="s">
        <v>1171</v>
      </c>
      <c r="B58" s="162">
        <v>61</v>
      </c>
      <c r="C58" s="77">
        <v>25</v>
      </c>
      <c r="D58" s="77">
        <v>25</v>
      </c>
      <c r="E58" s="163">
        <f t="shared" si="13"/>
        <v>1</v>
      </c>
      <c r="F58" s="163">
        <f t="shared" si="14"/>
        <v>0.4098360655737705</v>
      </c>
      <c r="G58" s="161">
        <f t="shared" si="12"/>
        <v>0.4098360655737705</v>
      </c>
      <c r="H58" s="368">
        <v>1</v>
      </c>
    </row>
    <row r="59" spans="1:8" x14ac:dyDescent="0.3">
      <c r="A59" s="160" t="s">
        <v>348</v>
      </c>
      <c r="B59" s="160">
        <v>17</v>
      </c>
      <c r="C59" s="77">
        <v>0</v>
      </c>
      <c r="D59" s="77">
        <v>0</v>
      </c>
      <c r="E59" s="163">
        <v>1</v>
      </c>
      <c r="F59" s="163">
        <v>1</v>
      </c>
      <c r="G59" s="161">
        <v>1</v>
      </c>
      <c r="H59" s="368">
        <v>0.94</v>
      </c>
    </row>
    <row r="60" spans="1:8" x14ac:dyDescent="0.3">
      <c r="A60" s="162" t="s">
        <v>350</v>
      </c>
      <c r="B60" s="162">
        <v>17</v>
      </c>
      <c r="C60" s="77">
        <v>6</v>
      </c>
      <c r="D60" s="77">
        <v>6</v>
      </c>
      <c r="E60" s="163">
        <f>+D60/C60</f>
        <v>1</v>
      </c>
      <c r="F60" s="163">
        <f>+D60/B60</f>
        <v>0.35294117647058826</v>
      </c>
      <c r="G60" s="161">
        <f t="shared" si="12"/>
        <v>0.35294117647058826</v>
      </c>
      <c r="H60" s="368">
        <v>1</v>
      </c>
    </row>
    <row r="61" spans="1:8" x14ac:dyDescent="0.3">
      <c r="A61" s="162" t="s">
        <v>349</v>
      </c>
      <c r="B61" s="162">
        <v>14</v>
      </c>
      <c r="C61" s="77">
        <v>4</v>
      </c>
      <c r="D61" s="77">
        <v>4</v>
      </c>
      <c r="E61" s="161">
        <f t="shared" ref="E61" si="15">+D61/C61</f>
        <v>1</v>
      </c>
      <c r="F61" s="161">
        <f>+D61/B61</f>
        <v>0.2857142857142857</v>
      </c>
      <c r="G61" s="161">
        <f>+C61/B61</f>
        <v>0.2857142857142857</v>
      </c>
      <c r="H61" s="368">
        <v>1</v>
      </c>
    </row>
    <row r="62" spans="1:8" x14ac:dyDescent="0.3">
      <c r="A62" s="159" t="s">
        <v>364</v>
      </c>
      <c r="B62" s="159">
        <f>B51+B52+B53+B54+B55+B56+B57+B58+B59+B60+B61</f>
        <v>220</v>
      </c>
      <c r="C62" s="159">
        <f>C51+C54+C55+C56+C57+C58+C59+C60+C61</f>
        <v>67</v>
      </c>
      <c r="D62" s="159">
        <f>D51+D54+D55+D56+D57+D58+D59+D60+D61</f>
        <v>63</v>
      </c>
      <c r="E62" s="164">
        <f>+D62/C62</f>
        <v>0.94029850746268662</v>
      </c>
      <c r="F62" s="165">
        <f>+D62/B62</f>
        <v>0.28636363636363638</v>
      </c>
      <c r="G62" s="165">
        <f>+C62/B62</f>
        <v>0.30454545454545456</v>
      </c>
      <c r="H62" s="369">
        <v>0.96</v>
      </c>
    </row>
    <row r="65" spans="1:8" ht="43.2" x14ac:dyDescent="0.3">
      <c r="A65" s="159" t="s">
        <v>359</v>
      </c>
      <c r="B65" s="359" t="s">
        <v>354</v>
      </c>
      <c r="C65" s="359" t="s">
        <v>356</v>
      </c>
      <c r="D65" s="359" t="s">
        <v>404</v>
      </c>
      <c r="E65" s="359" t="s">
        <v>405</v>
      </c>
      <c r="F65" s="359" t="s">
        <v>1393</v>
      </c>
      <c r="G65" s="401" t="s">
        <v>1394</v>
      </c>
      <c r="H65" s="367" t="s">
        <v>1332</v>
      </c>
    </row>
    <row r="66" spans="1:8" x14ac:dyDescent="0.3">
      <c r="A66" s="160" t="s">
        <v>345</v>
      </c>
      <c r="B66" s="160">
        <v>19</v>
      </c>
      <c r="C66" s="77">
        <v>2</v>
      </c>
      <c r="D66" s="77">
        <v>6</v>
      </c>
      <c r="E66" s="77">
        <v>6</v>
      </c>
      <c r="F66" s="77">
        <v>5</v>
      </c>
      <c r="G66" s="396">
        <f>C66+D66+E66+F66</f>
        <v>19</v>
      </c>
      <c r="H66" s="368">
        <v>1</v>
      </c>
    </row>
    <row r="67" spans="1:8" x14ac:dyDescent="0.3">
      <c r="A67" s="162" t="s">
        <v>352</v>
      </c>
      <c r="B67" s="162">
        <v>2</v>
      </c>
      <c r="C67" s="77">
        <v>2</v>
      </c>
      <c r="D67" s="77">
        <v>0</v>
      </c>
      <c r="E67" s="77">
        <v>0</v>
      </c>
      <c r="F67" s="77">
        <v>0</v>
      </c>
      <c r="G67" s="397">
        <f>C67</f>
        <v>2</v>
      </c>
      <c r="H67" s="370">
        <v>1</v>
      </c>
    </row>
    <row r="68" spans="1:8" x14ac:dyDescent="0.3">
      <c r="A68" s="162" t="s">
        <v>360</v>
      </c>
      <c r="B68" s="162">
        <v>1</v>
      </c>
      <c r="C68" s="77">
        <v>1</v>
      </c>
      <c r="D68" s="77">
        <v>0</v>
      </c>
      <c r="E68" s="77">
        <v>0</v>
      </c>
      <c r="F68" s="77">
        <v>0</v>
      </c>
      <c r="G68" s="397">
        <f>C68+D68+E68+F68</f>
        <v>1</v>
      </c>
      <c r="H68" s="370">
        <v>1</v>
      </c>
    </row>
    <row r="69" spans="1:8" x14ac:dyDescent="0.3">
      <c r="A69" s="162" t="s">
        <v>347</v>
      </c>
      <c r="B69" s="162">
        <v>16</v>
      </c>
      <c r="C69" s="77">
        <v>5</v>
      </c>
      <c r="D69" s="77">
        <v>6</v>
      </c>
      <c r="E69" s="77">
        <v>2</v>
      </c>
      <c r="F69" s="77">
        <v>2</v>
      </c>
      <c r="G69" s="396">
        <f>C69+D69+E69+F69</f>
        <v>15</v>
      </c>
      <c r="H69" s="368">
        <f>G69/B69</f>
        <v>0.9375</v>
      </c>
    </row>
    <row r="70" spans="1:8" x14ac:dyDescent="0.3">
      <c r="A70" s="162" t="s">
        <v>361</v>
      </c>
      <c r="B70" s="162">
        <v>29</v>
      </c>
      <c r="C70" s="77">
        <v>1</v>
      </c>
      <c r="D70" s="77">
        <v>11</v>
      </c>
      <c r="E70" s="77">
        <v>10</v>
      </c>
      <c r="F70" s="77">
        <v>7</v>
      </c>
      <c r="G70" s="396">
        <f>C70+D70+E70+F70</f>
        <v>29</v>
      </c>
      <c r="H70" s="368">
        <v>1</v>
      </c>
    </row>
    <row r="71" spans="1:8" x14ac:dyDescent="0.3">
      <c r="A71" s="162" t="s">
        <v>346</v>
      </c>
      <c r="B71" s="162">
        <v>20</v>
      </c>
      <c r="C71" s="77">
        <v>6</v>
      </c>
      <c r="D71" s="77">
        <v>4</v>
      </c>
      <c r="E71" s="77">
        <v>4</v>
      </c>
      <c r="F71" s="77">
        <v>6</v>
      </c>
      <c r="G71" s="396">
        <f>C71+D71+E71+F71</f>
        <v>20</v>
      </c>
      <c r="H71" s="368">
        <v>1</v>
      </c>
    </row>
    <row r="72" spans="1:8" x14ac:dyDescent="0.3">
      <c r="A72" s="162" t="s">
        <v>351</v>
      </c>
      <c r="B72" s="162">
        <v>24</v>
      </c>
      <c r="C72" s="77">
        <v>0</v>
      </c>
      <c r="D72" s="77">
        <v>2</v>
      </c>
      <c r="E72" s="77">
        <v>11</v>
      </c>
      <c r="F72" s="77">
        <v>8</v>
      </c>
      <c r="G72" s="396">
        <f>D72+E72+F72</f>
        <v>21</v>
      </c>
      <c r="H72" s="368">
        <f>G72/B72</f>
        <v>0.875</v>
      </c>
    </row>
    <row r="73" spans="1:8" x14ac:dyDescent="0.3">
      <c r="A73" s="355" t="s">
        <v>1171</v>
      </c>
      <c r="B73" s="355">
        <v>60</v>
      </c>
      <c r="C73" s="356">
        <v>0</v>
      </c>
      <c r="D73" s="356">
        <v>15</v>
      </c>
      <c r="E73" s="356">
        <v>18</v>
      </c>
      <c r="F73" s="356">
        <v>23</v>
      </c>
      <c r="G73" s="396">
        <f>C73+D73+E73+F73</f>
        <v>56</v>
      </c>
      <c r="H73" s="368">
        <v>1</v>
      </c>
    </row>
    <row r="74" spans="1:8" x14ac:dyDescent="0.3">
      <c r="A74" s="160" t="s">
        <v>348</v>
      </c>
      <c r="B74" s="160">
        <v>17</v>
      </c>
      <c r="C74" s="77">
        <v>6</v>
      </c>
      <c r="D74" s="77">
        <v>7</v>
      </c>
      <c r="E74" s="77">
        <v>3</v>
      </c>
      <c r="F74" s="77">
        <v>0</v>
      </c>
      <c r="G74" s="396">
        <f>C74+D74+E74</f>
        <v>16</v>
      </c>
      <c r="H74" s="368">
        <f>G74/B74</f>
        <v>0.94117647058823528</v>
      </c>
    </row>
    <row r="75" spans="1:8" x14ac:dyDescent="0.3">
      <c r="A75" s="355" t="s">
        <v>350</v>
      </c>
      <c r="B75" s="355">
        <v>17</v>
      </c>
      <c r="C75" s="356">
        <v>1</v>
      </c>
      <c r="D75" s="356">
        <v>5</v>
      </c>
      <c r="E75" s="356">
        <v>5</v>
      </c>
      <c r="F75" s="356">
        <v>6</v>
      </c>
      <c r="G75" s="396">
        <f>C75+D75+E75+F75</f>
        <v>17</v>
      </c>
      <c r="H75" s="368">
        <f>G75/B75</f>
        <v>1</v>
      </c>
    </row>
    <row r="76" spans="1:8" x14ac:dyDescent="0.3">
      <c r="A76" s="162" t="s">
        <v>349</v>
      </c>
      <c r="B76" s="162">
        <v>14</v>
      </c>
      <c r="C76" s="77">
        <v>2</v>
      </c>
      <c r="D76" s="77">
        <v>5</v>
      </c>
      <c r="E76" s="77">
        <v>3</v>
      </c>
      <c r="F76" s="77">
        <v>4</v>
      </c>
      <c r="G76" s="396">
        <f>C76+D76+E76+F76</f>
        <v>14</v>
      </c>
      <c r="H76" s="368">
        <f>G76/B76</f>
        <v>1</v>
      </c>
    </row>
    <row r="77" spans="1:8" x14ac:dyDescent="0.3">
      <c r="A77" s="159" t="s">
        <v>364</v>
      </c>
      <c r="B77" s="159">
        <f t="shared" ref="B77:G77" si="16">SUM(B66:B76)</f>
        <v>219</v>
      </c>
      <c r="C77" s="159">
        <f t="shared" si="16"/>
        <v>26</v>
      </c>
      <c r="D77" s="159">
        <f t="shared" si="16"/>
        <v>61</v>
      </c>
      <c r="E77" s="159">
        <f t="shared" si="16"/>
        <v>62</v>
      </c>
      <c r="F77" s="159">
        <f t="shared" si="16"/>
        <v>61</v>
      </c>
      <c r="G77" s="398">
        <f t="shared" si="16"/>
        <v>210</v>
      </c>
      <c r="H77" s="369">
        <f>G77/B77</f>
        <v>0.95890410958904104</v>
      </c>
    </row>
  </sheetData>
  <mergeCells count="4">
    <mergeCell ref="A2:G2"/>
    <mergeCell ref="A18:G18"/>
    <mergeCell ref="A34:G34"/>
    <mergeCell ref="A49:G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2"/>
  <sheetViews>
    <sheetView showGridLines="0" zoomScale="70" zoomScaleNormal="70" workbookViewId="0">
      <selection activeCell="D8" sqref="D8"/>
    </sheetView>
  </sheetViews>
  <sheetFormatPr baseColWidth="10" defaultColWidth="9.109375" defaultRowHeight="10.199999999999999" x14ac:dyDescent="0.3"/>
  <cols>
    <col min="1" max="1" width="13.5546875" style="59" customWidth="1"/>
    <col min="2" max="2" width="71.6640625" style="60" customWidth="1"/>
    <col min="3" max="3" width="13.109375" style="59" customWidth="1"/>
    <col min="4" max="4" width="12.6640625" style="59" customWidth="1"/>
    <col min="5" max="5" width="12" style="59" customWidth="1"/>
    <col min="6" max="6" width="15.33203125" style="59" customWidth="1"/>
    <col min="7" max="7" width="13.6640625" style="59" customWidth="1"/>
    <col min="8" max="8" width="11.5546875" style="59" customWidth="1"/>
    <col min="9" max="9" width="17.88671875" style="61" bestFit="1" customWidth="1"/>
    <col min="10" max="10" width="17.6640625" style="61" customWidth="1"/>
    <col min="11" max="11" width="11.6640625" style="59" customWidth="1"/>
    <col min="12" max="12" width="15.5546875" style="59" customWidth="1"/>
    <col min="13" max="13" width="13" style="59" customWidth="1"/>
    <col min="14" max="14" width="12.6640625" style="59" customWidth="1"/>
    <col min="15" max="15" width="16.88671875" style="60" customWidth="1"/>
    <col min="16" max="16" width="6.44140625" style="59" customWidth="1"/>
    <col min="17" max="17" width="32.5546875" style="59" hidden="1" customWidth="1"/>
    <col min="18" max="18" width="13.33203125" style="59" hidden="1" customWidth="1"/>
    <col min="19" max="19" width="11.88671875" style="59" hidden="1" customWidth="1"/>
    <col min="20" max="16384" width="9.109375" style="104"/>
  </cols>
  <sheetData>
    <row r="1" spans="1:20" ht="11.4" customHeight="1" x14ac:dyDescent="0.3">
      <c r="A1" s="435" t="s">
        <v>293</v>
      </c>
      <c r="B1" s="435"/>
      <c r="C1" s="435"/>
      <c r="D1" s="435"/>
      <c r="E1" s="435"/>
      <c r="F1" s="435"/>
      <c r="G1" s="435"/>
      <c r="H1" s="435"/>
      <c r="I1" s="435"/>
      <c r="J1" s="435"/>
      <c r="K1" s="435"/>
      <c r="L1" s="435"/>
      <c r="M1" s="435"/>
      <c r="N1" s="435"/>
      <c r="O1" s="435"/>
      <c r="P1" s="435"/>
      <c r="Q1" s="103"/>
      <c r="R1" s="103"/>
      <c r="S1" s="103"/>
    </row>
    <row r="2" spans="1:20" ht="13.2" customHeight="1" x14ac:dyDescent="0.3">
      <c r="A2" s="435"/>
      <c r="B2" s="435"/>
      <c r="C2" s="435"/>
      <c r="D2" s="435"/>
      <c r="E2" s="435"/>
      <c r="F2" s="435"/>
      <c r="G2" s="435"/>
      <c r="H2" s="435"/>
      <c r="I2" s="435"/>
      <c r="J2" s="435"/>
      <c r="K2" s="435"/>
      <c r="L2" s="435"/>
      <c r="M2" s="435"/>
      <c r="N2" s="435"/>
      <c r="O2" s="435"/>
      <c r="P2" s="435"/>
      <c r="Q2" s="103"/>
      <c r="R2" s="103"/>
      <c r="S2" s="103"/>
    </row>
    <row r="3" spans="1:20" ht="16.2" customHeight="1" x14ac:dyDescent="0.3">
      <c r="A3" s="435"/>
      <c r="B3" s="435"/>
      <c r="C3" s="435"/>
      <c r="D3" s="435"/>
      <c r="E3" s="435"/>
      <c r="F3" s="435"/>
      <c r="G3" s="435"/>
      <c r="H3" s="435"/>
      <c r="I3" s="435"/>
      <c r="J3" s="435"/>
      <c r="K3" s="435"/>
      <c r="L3" s="435"/>
      <c r="M3" s="435"/>
      <c r="N3" s="435"/>
      <c r="O3" s="435"/>
      <c r="P3" s="435"/>
      <c r="Q3" s="103"/>
      <c r="R3" s="103"/>
      <c r="S3" s="103"/>
    </row>
    <row r="4" spans="1:20" s="105" customFormat="1" ht="77.25" customHeight="1" x14ac:dyDescent="0.3">
      <c r="A4" s="254" t="s">
        <v>208</v>
      </c>
      <c r="B4" s="254" t="s">
        <v>209</v>
      </c>
      <c r="C4" s="255" t="s">
        <v>210</v>
      </c>
      <c r="D4" s="255" t="s">
        <v>211</v>
      </c>
      <c r="E4" s="255" t="s">
        <v>212</v>
      </c>
      <c r="F4" s="255" t="s">
        <v>213</v>
      </c>
      <c r="G4" s="254" t="s">
        <v>214</v>
      </c>
      <c r="H4" s="254" t="s">
        <v>215</v>
      </c>
      <c r="I4" s="256" t="s">
        <v>216</v>
      </c>
      <c r="J4" s="256" t="s">
        <v>217</v>
      </c>
      <c r="K4" s="254" t="s">
        <v>218</v>
      </c>
      <c r="L4" s="254" t="s">
        <v>219</v>
      </c>
      <c r="M4" s="254" t="s">
        <v>220</v>
      </c>
      <c r="N4" s="254" t="s">
        <v>221</v>
      </c>
      <c r="O4" s="254" t="s">
        <v>222</v>
      </c>
      <c r="P4" s="254" t="s">
        <v>223</v>
      </c>
      <c r="Q4" s="39" t="s">
        <v>224</v>
      </c>
      <c r="R4" s="39" t="s">
        <v>225</v>
      </c>
      <c r="S4" s="39" t="s">
        <v>226</v>
      </c>
    </row>
    <row r="5" spans="1:20" s="246" customFormat="1" ht="14.4" x14ac:dyDescent="0.3">
      <c r="A5" s="275" t="s">
        <v>939</v>
      </c>
      <c r="B5" s="276" t="s">
        <v>940</v>
      </c>
      <c r="C5" s="275" t="s">
        <v>941</v>
      </c>
      <c r="D5" s="275" t="s">
        <v>941</v>
      </c>
      <c r="E5" s="275" t="s">
        <v>942</v>
      </c>
      <c r="F5" s="275" t="s">
        <v>294</v>
      </c>
      <c r="G5" s="275" t="s">
        <v>943</v>
      </c>
      <c r="H5" s="275" t="s">
        <v>294</v>
      </c>
      <c r="I5" s="277">
        <v>300000000</v>
      </c>
      <c r="J5" s="277">
        <v>300000000</v>
      </c>
      <c r="K5" s="275" t="s">
        <v>294</v>
      </c>
      <c r="L5" s="275" t="s">
        <v>294</v>
      </c>
      <c r="M5" s="275" t="s">
        <v>944</v>
      </c>
      <c r="N5" s="278" t="s">
        <v>945</v>
      </c>
      <c r="O5" s="275" t="s">
        <v>946</v>
      </c>
      <c r="P5" s="275" t="s">
        <v>947</v>
      </c>
      <c r="Q5" s="245" t="s">
        <v>948</v>
      </c>
      <c r="R5" s="245" t="s">
        <v>294</v>
      </c>
      <c r="S5" s="245" t="s">
        <v>294</v>
      </c>
      <c r="T5" s="270"/>
    </row>
    <row r="6" spans="1:20" s="246" customFormat="1" ht="50.4" x14ac:dyDescent="0.3">
      <c r="A6" s="275" t="s">
        <v>949</v>
      </c>
      <c r="B6" s="276" t="s">
        <v>950</v>
      </c>
      <c r="C6" s="275" t="s">
        <v>941</v>
      </c>
      <c r="D6" s="275" t="s">
        <v>941</v>
      </c>
      <c r="E6" s="275" t="s">
        <v>951</v>
      </c>
      <c r="F6" s="275" t="s">
        <v>941</v>
      </c>
      <c r="G6" s="275" t="s">
        <v>943</v>
      </c>
      <c r="H6" s="275" t="s">
        <v>294</v>
      </c>
      <c r="I6" s="277">
        <v>50000000</v>
      </c>
      <c r="J6" s="277">
        <v>50000000</v>
      </c>
      <c r="K6" s="275">
        <v>0</v>
      </c>
      <c r="L6" s="275">
        <v>0</v>
      </c>
      <c r="M6" s="275" t="s">
        <v>944</v>
      </c>
      <c r="N6" s="278" t="s">
        <v>945</v>
      </c>
      <c r="O6" s="275" t="s">
        <v>952</v>
      </c>
      <c r="P6" s="275">
        <v>3713000</v>
      </c>
      <c r="Q6" s="245" t="s">
        <v>295</v>
      </c>
      <c r="R6" s="245">
        <v>0</v>
      </c>
      <c r="S6" s="245">
        <v>0</v>
      </c>
      <c r="T6" s="270"/>
    </row>
    <row r="7" spans="1:20" s="246" customFormat="1" ht="50.4" x14ac:dyDescent="0.3">
      <c r="A7" s="275" t="s">
        <v>949</v>
      </c>
      <c r="B7" s="276" t="s">
        <v>950</v>
      </c>
      <c r="C7" s="275" t="s">
        <v>941</v>
      </c>
      <c r="D7" s="275" t="s">
        <v>941</v>
      </c>
      <c r="E7" s="275" t="s">
        <v>951</v>
      </c>
      <c r="F7" s="275" t="s">
        <v>941</v>
      </c>
      <c r="G7" s="275" t="s">
        <v>943</v>
      </c>
      <c r="H7" s="275" t="s">
        <v>294</v>
      </c>
      <c r="I7" s="277">
        <v>45000000</v>
      </c>
      <c r="J7" s="277">
        <v>45000000</v>
      </c>
      <c r="K7" s="275">
        <v>0</v>
      </c>
      <c r="L7" s="275">
        <v>0</v>
      </c>
      <c r="M7" s="275" t="s">
        <v>944</v>
      </c>
      <c r="N7" s="278" t="s">
        <v>945</v>
      </c>
      <c r="O7" s="275" t="s">
        <v>952</v>
      </c>
      <c r="P7" s="275">
        <v>3713000</v>
      </c>
      <c r="Q7" s="245" t="s">
        <v>295</v>
      </c>
      <c r="R7" s="245">
        <v>0</v>
      </c>
      <c r="S7" s="245">
        <v>0</v>
      </c>
      <c r="T7" s="270"/>
    </row>
    <row r="8" spans="1:20" s="246" customFormat="1" ht="50.4" x14ac:dyDescent="0.3">
      <c r="A8" s="275" t="s">
        <v>949</v>
      </c>
      <c r="B8" s="276" t="s">
        <v>950</v>
      </c>
      <c r="C8" s="275" t="s">
        <v>941</v>
      </c>
      <c r="D8" s="275" t="s">
        <v>941</v>
      </c>
      <c r="E8" s="275" t="s">
        <v>951</v>
      </c>
      <c r="F8" s="275" t="s">
        <v>941</v>
      </c>
      <c r="G8" s="275" t="s">
        <v>943</v>
      </c>
      <c r="H8" s="275" t="s">
        <v>294</v>
      </c>
      <c r="I8" s="277">
        <v>38000000</v>
      </c>
      <c r="J8" s="277">
        <v>38000000</v>
      </c>
      <c r="K8" s="275">
        <v>0</v>
      </c>
      <c r="L8" s="275">
        <v>0</v>
      </c>
      <c r="M8" s="275" t="s">
        <v>944</v>
      </c>
      <c r="N8" s="278" t="s">
        <v>945</v>
      </c>
      <c r="O8" s="275" t="s">
        <v>952</v>
      </c>
      <c r="P8" s="275">
        <v>3713000</v>
      </c>
      <c r="Q8" s="245" t="s">
        <v>295</v>
      </c>
      <c r="R8" s="245">
        <v>0</v>
      </c>
      <c r="S8" s="245">
        <v>0</v>
      </c>
      <c r="T8" s="270"/>
    </row>
    <row r="9" spans="1:20" s="246" customFormat="1" ht="25.2" x14ac:dyDescent="0.3">
      <c r="A9" s="275">
        <v>80111600</v>
      </c>
      <c r="B9" s="276" t="s">
        <v>953</v>
      </c>
      <c r="C9" s="275">
        <v>2</v>
      </c>
      <c r="D9" s="275">
        <v>2</v>
      </c>
      <c r="E9" s="275">
        <v>10</v>
      </c>
      <c r="F9" s="275">
        <v>1</v>
      </c>
      <c r="G9" s="275" t="s">
        <v>943</v>
      </c>
      <c r="H9" s="275">
        <v>0</v>
      </c>
      <c r="I9" s="277">
        <v>33000000</v>
      </c>
      <c r="J9" s="277">
        <v>33000000</v>
      </c>
      <c r="K9" s="275">
        <v>0</v>
      </c>
      <c r="L9" s="275">
        <v>0</v>
      </c>
      <c r="M9" s="275" t="s">
        <v>944</v>
      </c>
      <c r="N9" s="278" t="s">
        <v>945</v>
      </c>
      <c r="O9" s="275" t="s">
        <v>952</v>
      </c>
      <c r="P9" s="275">
        <v>3713000</v>
      </c>
      <c r="Q9" s="245" t="s">
        <v>295</v>
      </c>
      <c r="R9" s="245">
        <v>0</v>
      </c>
      <c r="S9" s="245">
        <v>0</v>
      </c>
      <c r="T9" s="270"/>
    </row>
    <row r="10" spans="1:20" s="246" customFormat="1" ht="63" x14ac:dyDescent="0.3">
      <c r="A10" s="275" t="s">
        <v>954</v>
      </c>
      <c r="B10" s="276" t="s">
        <v>955</v>
      </c>
      <c r="C10" s="275" t="s">
        <v>941</v>
      </c>
      <c r="D10" s="275" t="s">
        <v>941</v>
      </c>
      <c r="E10" s="275" t="s">
        <v>951</v>
      </c>
      <c r="F10" s="275" t="s">
        <v>941</v>
      </c>
      <c r="G10" s="275" t="s">
        <v>943</v>
      </c>
      <c r="H10" s="275" t="s">
        <v>294</v>
      </c>
      <c r="I10" s="277">
        <v>40700000</v>
      </c>
      <c r="J10" s="277">
        <f t="shared" ref="J10:J19" si="0">I10</f>
        <v>40700000</v>
      </c>
      <c r="K10" s="275" t="s">
        <v>294</v>
      </c>
      <c r="L10" s="275" t="s">
        <v>294</v>
      </c>
      <c r="M10" s="275" t="s">
        <v>944</v>
      </c>
      <c r="N10" s="278" t="s">
        <v>945</v>
      </c>
      <c r="O10" s="275" t="s">
        <v>956</v>
      </c>
      <c r="P10" s="275" t="s">
        <v>947</v>
      </c>
      <c r="Q10" s="245" t="s">
        <v>231</v>
      </c>
      <c r="R10" s="245" t="s">
        <v>294</v>
      </c>
      <c r="S10" s="245" t="s">
        <v>294</v>
      </c>
      <c r="T10" s="270"/>
    </row>
    <row r="11" spans="1:20" s="246" customFormat="1" ht="50.4" x14ac:dyDescent="0.3">
      <c r="A11" s="275" t="s">
        <v>954</v>
      </c>
      <c r="B11" s="276" t="s">
        <v>957</v>
      </c>
      <c r="C11" s="275" t="s">
        <v>941</v>
      </c>
      <c r="D11" s="275" t="s">
        <v>941</v>
      </c>
      <c r="E11" s="275" t="s">
        <v>951</v>
      </c>
      <c r="F11" s="275" t="s">
        <v>941</v>
      </c>
      <c r="G11" s="275" t="s">
        <v>943</v>
      </c>
      <c r="H11" s="275" t="s">
        <v>294</v>
      </c>
      <c r="I11" s="277">
        <v>38500000</v>
      </c>
      <c r="J11" s="277">
        <f t="shared" si="0"/>
        <v>38500000</v>
      </c>
      <c r="K11" s="275" t="s">
        <v>294</v>
      </c>
      <c r="L11" s="275" t="s">
        <v>294</v>
      </c>
      <c r="M11" s="275" t="s">
        <v>944</v>
      </c>
      <c r="N11" s="278" t="s">
        <v>945</v>
      </c>
      <c r="O11" s="275" t="s">
        <v>956</v>
      </c>
      <c r="P11" s="275" t="s">
        <v>947</v>
      </c>
      <c r="Q11" s="245" t="s">
        <v>231</v>
      </c>
      <c r="R11" s="245" t="s">
        <v>294</v>
      </c>
      <c r="S11" s="245" t="s">
        <v>294</v>
      </c>
      <c r="T11" s="270"/>
    </row>
    <row r="12" spans="1:20" s="246" customFormat="1" ht="50.4" x14ac:dyDescent="0.3">
      <c r="A12" s="275" t="s">
        <v>954</v>
      </c>
      <c r="B12" s="276" t="s">
        <v>957</v>
      </c>
      <c r="C12" s="275" t="s">
        <v>941</v>
      </c>
      <c r="D12" s="275" t="s">
        <v>941</v>
      </c>
      <c r="E12" s="275" t="s">
        <v>951</v>
      </c>
      <c r="F12" s="275" t="s">
        <v>941</v>
      </c>
      <c r="G12" s="275" t="s">
        <v>943</v>
      </c>
      <c r="H12" s="275" t="s">
        <v>294</v>
      </c>
      <c r="I12" s="277">
        <v>38500000</v>
      </c>
      <c r="J12" s="277">
        <f t="shared" si="0"/>
        <v>38500000</v>
      </c>
      <c r="K12" s="275" t="s">
        <v>294</v>
      </c>
      <c r="L12" s="275" t="s">
        <v>294</v>
      </c>
      <c r="M12" s="275" t="s">
        <v>944</v>
      </c>
      <c r="N12" s="278" t="s">
        <v>945</v>
      </c>
      <c r="O12" s="275" t="s">
        <v>956</v>
      </c>
      <c r="P12" s="275" t="s">
        <v>947</v>
      </c>
      <c r="Q12" s="245" t="s">
        <v>231</v>
      </c>
      <c r="R12" s="245" t="s">
        <v>294</v>
      </c>
      <c r="S12" s="245" t="s">
        <v>294</v>
      </c>
      <c r="T12" s="270"/>
    </row>
    <row r="13" spans="1:20" s="246" customFormat="1" ht="50.4" x14ac:dyDescent="0.3">
      <c r="A13" s="275" t="s">
        <v>954</v>
      </c>
      <c r="B13" s="276" t="s">
        <v>958</v>
      </c>
      <c r="C13" s="275" t="s">
        <v>941</v>
      </c>
      <c r="D13" s="275" t="s">
        <v>941</v>
      </c>
      <c r="E13" s="275" t="s">
        <v>951</v>
      </c>
      <c r="F13" s="275" t="s">
        <v>941</v>
      </c>
      <c r="G13" s="275" t="s">
        <v>943</v>
      </c>
      <c r="H13" s="275" t="s">
        <v>294</v>
      </c>
      <c r="I13" s="277">
        <v>38500000</v>
      </c>
      <c r="J13" s="277">
        <f t="shared" si="0"/>
        <v>38500000</v>
      </c>
      <c r="K13" s="275" t="s">
        <v>294</v>
      </c>
      <c r="L13" s="275" t="s">
        <v>294</v>
      </c>
      <c r="M13" s="275" t="s">
        <v>944</v>
      </c>
      <c r="N13" s="278" t="s">
        <v>945</v>
      </c>
      <c r="O13" s="275" t="s">
        <v>956</v>
      </c>
      <c r="P13" s="275" t="s">
        <v>947</v>
      </c>
      <c r="Q13" s="245" t="s">
        <v>231</v>
      </c>
      <c r="R13" s="245" t="s">
        <v>294</v>
      </c>
      <c r="S13" s="245" t="s">
        <v>294</v>
      </c>
      <c r="T13" s="270"/>
    </row>
    <row r="14" spans="1:20" s="246" customFormat="1" ht="75.599999999999994" x14ac:dyDescent="0.3">
      <c r="A14" s="275" t="s">
        <v>954</v>
      </c>
      <c r="B14" s="276" t="s">
        <v>959</v>
      </c>
      <c r="C14" s="275" t="s">
        <v>941</v>
      </c>
      <c r="D14" s="275" t="s">
        <v>941</v>
      </c>
      <c r="E14" s="275" t="s">
        <v>951</v>
      </c>
      <c r="F14" s="275" t="s">
        <v>941</v>
      </c>
      <c r="G14" s="275" t="s">
        <v>943</v>
      </c>
      <c r="H14" s="275" t="s">
        <v>294</v>
      </c>
      <c r="I14" s="277">
        <v>35200000</v>
      </c>
      <c r="J14" s="277">
        <f t="shared" si="0"/>
        <v>35200000</v>
      </c>
      <c r="K14" s="275" t="s">
        <v>294</v>
      </c>
      <c r="L14" s="275" t="s">
        <v>294</v>
      </c>
      <c r="M14" s="275" t="s">
        <v>944</v>
      </c>
      <c r="N14" s="278" t="s">
        <v>945</v>
      </c>
      <c r="O14" s="275" t="s">
        <v>956</v>
      </c>
      <c r="P14" s="275" t="s">
        <v>947</v>
      </c>
      <c r="Q14" s="245" t="s">
        <v>231</v>
      </c>
      <c r="R14" s="245" t="s">
        <v>294</v>
      </c>
      <c r="S14" s="245" t="s">
        <v>294</v>
      </c>
      <c r="T14" s="270"/>
    </row>
    <row r="15" spans="1:20" s="246" customFormat="1" ht="63" x14ac:dyDescent="0.3">
      <c r="A15" s="275" t="s">
        <v>954</v>
      </c>
      <c r="B15" s="276" t="s">
        <v>960</v>
      </c>
      <c r="C15" s="275" t="s">
        <v>941</v>
      </c>
      <c r="D15" s="275" t="s">
        <v>941</v>
      </c>
      <c r="E15" s="275" t="s">
        <v>951</v>
      </c>
      <c r="F15" s="275" t="s">
        <v>941</v>
      </c>
      <c r="G15" s="275" t="s">
        <v>943</v>
      </c>
      <c r="H15" s="275" t="s">
        <v>294</v>
      </c>
      <c r="I15" s="277">
        <v>40700000</v>
      </c>
      <c r="J15" s="277">
        <f t="shared" si="0"/>
        <v>40700000</v>
      </c>
      <c r="K15" s="275" t="s">
        <v>294</v>
      </c>
      <c r="L15" s="275" t="s">
        <v>294</v>
      </c>
      <c r="M15" s="275" t="s">
        <v>944</v>
      </c>
      <c r="N15" s="278" t="s">
        <v>945</v>
      </c>
      <c r="O15" s="275" t="s">
        <v>956</v>
      </c>
      <c r="P15" s="275" t="s">
        <v>947</v>
      </c>
      <c r="Q15" s="245" t="s">
        <v>231</v>
      </c>
      <c r="R15" s="245" t="s">
        <v>294</v>
      </c>
      <c r="S15" s="245" t="s">
        <v>294</v>
      </c>
      <c r="T15" s="270"/>
    </row>
    <row r="16" spans="1:20" s="246" customFormat="1" ht="50.4" x14ac:dyDescent="0.3">
      <c r="A16" s="275" t="s">
        <v>954</v>
      </c>
      <c r="B16" s="276" t="s">
        <v>961</v>
      </c>
      <c r="C16" s="275" t="s">
        <v>941</v>
      </c>
      <c r="D16" s="275" t="s">
        <v>941</v>
      </c>
      <c r="E16" s="275" t="s">
        <v>951</v>
      </c>
      <c r="F16" s="275" t="s">
        <v>941</v>
      </c>
      <c r="G16" s="275" t="s">
        <v>943</v>
      </c>
      <c r="H16" s="275" t="s">
        <v>294</v>
      </c>
      <c r="I16" s="277">
        <v>46200000</v>
      </c>
      <c r="J16" s="277">
        <f t="shared" si="0"/>
        <v>46200000</v>
      </c>
      <c r="K16" s="275" t="s">
        <v>294</v>
      </c>
      <c r="L16" s="275" t="s">
        <v>294</v>
      </c>
      <c r="M16" s="275" t="s">
        <v>944</v>
      </c>
      <c r="N16" s="278" t="s">
        <v>945</v>
      </c>
      <c r="O16" s="275" t="s">
        <v>956</v>
      </c>
      <c r="P16" s="275" t="s">
        <v>947</v>
      </c>
      <c r="Q16" s="245" t="s">
        <v>231</v>
      </c>
      <c r="R16" s="245" t="s">
        <v>294</v>
      </c>
      <c r="S16" s="245" t="s">
        <v>294</v>
      </c>
      <c r="T16" s="270"/>
    </row>
    <row r="17" spans="1:20" s="246" customFormat="1" ht="37.799999999999997" x14ac:dyDescent="0.3">
      <c r="A17" s="275" t="s">
        <v>962</v>
      </c>
      <c r="B17" s="276" t="s">
        <v>963</v>
      </c>
      <c r="C17" s="275" t="s">
        <v>941</v>
      </c>
      <c r="D17" s="275" t="s">
        <v>941</v>
      </c>
      <c r="E17" s="275" t="s">
        <v>951</v>
      </c>
      <c r="F17" s="275" t="s">
        <v>941</v>
      </c>
      <c r="G17" s="275" t="s">
        <v>943</v>
      </c>
      <c r="H17" s="275" t="s">
        <v>294</v>
      </c>
      <c r="I17" s="277">
        <v>159500000</v>
      </c>
      <c r="J17" s="277">
        <f t="shared" si="0"/>
        <v>159500000</v>
      </c>
      <c r="K17" s="275" t="s">
        <v>294</v>
      </c>
      <c r="L17" s="275" t="s">
        <v>294</v>
      </c>
      <c r="M17" s="275" t="s">
        <v>944</v>
      </c>
      <c r="N17" s="278" t="s">
        <v>945</v>
      </c>
      <c r="O17" s="275" t="s">
        <v>956</v>
      </c>
      <c r="P17" s="275" t="s">
        <v>947</v>
      </c>
      <c r="Q17" s="245" t="s">
        <v>231</v>
      </c>
      <c r="R17" s="245" t="s">
        <v>294</v>
      </c>
      <c r="S17" s="245" t="s">
        <v>294</v>
      </c>
      <c r="T17" s="270"/>
    </row>
    <row r="18" spans="1:20" s="246" customFormat="1" ht="50.4" x14ac:dyDescent="0.3">
      <c r="A18" s="275" t="s">
        <v>954</v>
      </c>
      <c r="B18" s="276" t="s">
        <v>964</v>
      </c>
      <c r="C18" s="275" t="s">
        <v>941</v>
      </c>
      <c r="D18" s="275" t="s">
        <v>941</v>
      </c>
      <c r="E18" s="275" t="s">
        <v>951</v>
      </c>
      <c r="F18" s="275" t="s">
        <v>941</v>
      </c>
      <c r="G18" s="275" t="s">
        <v>943</v>
      </c>
      <c r="H18" s="275" t="s">
        <v>294</v>
      </c>
      <c r="I18" s="277">
        <v>69960000</v>
      </c>
      <c r="J18" s="277">
        <f t="shared" si="0"/>
        <v>69960000</v>
      </c>
      <c r="K18" s="275" t="s">
        <v>294</v>
      </c>
      <c r="L18" s="275" t="s">
        <v>294</v>
      </c>
      <c r="M18" s="275" t="s">
        <v>944</v>
      </c>
      <c r="N18" s="278" t="s">
        <v>945</v>
      </c>
      <c r="O18" s="275" t="s">
        <v>956</v>
      </c>
      <c r="P18" s="275" t="s">
        <v>947</v>
      </c>
      <c r="Q18" s="245" t="s">
        <v>231</v>
      </c>
      <c r="R18" s="245" t="s">
        <v>294</v>
      </c>
      <c r="S18" s="245" t="s">
        <v>294</v>
      </c>
      <c r="T18" s="270"/>
    </row>
    <row r="19" spans="1:20" s="246" customFormat="1" ht="37.799999999999997" x14ac:dyDescent="0.3">
      <c r="A19" s="275">
        <v>84111600</v>
      </c>
      <c r="B19" s="276" t="s">
        <v>965</v>
      </c>
      <c r="C19" s="275" t="s">
        <v>941</v>
      </c>
      <c r="D19" s="275" t="s">
        <v>941</v>
      </c>
      <c r="E19" s="275" t="s">
        <v>951</v>
      </c>
      <c r="F19" s="275" t="s">
        <v>941</v>
      </c>
      <c r="G19" s="275" t="s">
        <v>943</v>
      </c>
      <c r="H19" s="275" t="s">
        <v>294</v>
      </c>
      <c r="I19" s="277">
        <v>20000000</v>
      </c>
      <c r="J19" s="277">
        <f t="shared" si="0"/>
        <v>20000000</v>
      </c>
      <c r="K19" s="275" t="s">
        <v>294</v>
      </c>
      <c r="L19" s="275" t="s">
        <v>294</v>
      </c>
      <c r="M19" s="275" t="s">
        <v>944</v>
      </c>
      <c r="N19" s="278" t="s">
        <v>945</v>
      </c>
      <c r="O19" s="275" t="s">
        <v>956</v>
      </c>
      <c r="P19" s="275" t="s">
        <v>947</v>
      </c>
      <c r="Q19" s="245" t="s">
        <v>231</v>
      </c>
      <c r="R19" s="245" t="s">
        <v>294</v>
      </c>
      <c r="S19" s="245" t="s">
        <v>294</v>
      </c>
      <c r="T19" s="270"/>
    </row>
    <row r="20" spans="1:20" s="246" customFormat="1" ht="113.4" x14ac:dyDescent="0.3">
      <c r="A20" s="275" t="s">
        <v>966</v>
      </c>
      <c r="B20" s="276" t="s">
        <v>967</v>
      </c>
      <c r="C20" s="275">
        <v>1</v>
      </c>
      <c r="D20" s="275">
        <v>1</v>
      </c>
      <c r="E20" s="275">
        <v>11</v>
      </c>
      <c r="F20" s="275">
        <v>1</v>
      </c>
      <c r="G20" s="275" t="s">
        <v>968</v>
      </c>
      <c r="H20" s="275">
        <v>0</v>
      </c>
      <c r="I20" s="277">
        <v>250000000</v>
      </c>
      <c r="J20" s="277">
        <v>250000000</v>
      </c>
      <c r="K20" s="275">
        <v>0</v>
      </c>
      <c r="L20" s="275">
        <v>0</v>
      </c>
      <c r="M20" s="275" t="s">
        <v>944</v>
      </c>
      <c r="N20" s="278" t="s">
        <v>945</v>
      </c>
      <c r="O20" s="275" t="s">
        <v>946</v>
      </c>
      <c r="P20" s="275">
        <v>3713000</v>
      </c>
      <c r="Q20" s="271" t="s">
        <v>948</v>
      </c>
      <c r="R20" s="245">
        <v>0</v>
      </c>
      <c r="S20" s="245">
        <v>0</v>
      </c>
      <c r="T20" s="270"/>
    </row>
    <row r="21" spans="1:20" s="250" customFormat="1" ht="63" x14ac:dyDescent="0.3">
      <c r="A21" s="275" t="s">
        <v>954</v>
      </c>
      <c r="B21" s="276" t="s">
        <v>969</v>
      </c>
      <c r="C21" s="275" t="s">
        <v>970</v>
      </c>
      <c r="D21" s="275" t="s">
        <v>970</v>
      </c>
      <c r="E21" s="275" t="s">
        <v>971</v>
      </c>
      <c r="F21" s="275" t="s">
        <v>294</v>
      </c>
      <c r="G21" s="275" t="s">
        <v>943</v>
      </c>
      <c r="H21" s="275" t="s">
        <v>294</v>
      </c>
      <c r="I21" s="279">
        <v>38000000</v>
      </c>
      <c r="J21" s="279">
        <v>38000000</v>
      </c>
      <c r="K21" s="275" t="s">
        <v>294</v>
      </c>
      <c r="L21" s="275" t="s">
        <v>294</v>
      </c>
      <c r="M21" s="275" t="s">
        <v>944</v>
      </c>
      <c r="N21" s="280" t="s">
        <v>945</v>
      </c>
      <c r="O21" s="275" t="s">
        <v>946</v>
      </c>
      <c r="P21" s="275" t="s">
        <v>947</v>
      </c>
      <c r="Q21" s="245" t="s">
        <v>948</v>
      </c>
      <c r="R21" s="245" t="s">
        <v>294</v>
      </c>
      <c r="S21" s="245" t="s">
        <v>294</v>
      </c>
      <c r="T21" s="272"/>
    </row>
    <row r="22" spans="1:20" s="250" customFormat="1" ht="63" x14ac:dyDescent="0.3">
      <c r="A22" s="275" t="s">
        <v>954</v>
      </c>
      <c r="B22" s="276" t="s">
        <v>969</v>
      </c>
      <c r="C22" s="275" t="s">
        <v>970</v>
      </c>
      <c r="D22" s="275" t="s">
        <v>970</v>
      </c>
      <c r="E22" s="275" t="s">
        <v>971</v>
      </c>
      <c r="F22" s="275" t="s">
        <v>294</v>
      </c>
      <c r="G22" s="275" t="s">
        <v>943</v>
      </c>
      <c r="H22" s="275" t="s">
        <v>294</v>
      </c>
      <c r="I22" s="279">
        <v>38000000</v>
      </c>
      <c r="J22" s="279">
        <v>38000000</v>
      </c>
      <c r="K22" s="275" t="s">
        <v>294</v>
      </c>
      <c r="L22" s="275" t="s">
        <v>294</v>
      </c>
      <c r="M22" s="275" t="s">
        <v>944</v>
      </c>
      <c r="N22" s="280" t="s">
        <v>945</v>
      </c>
      <c r="O22" s="275" t="s">
        <v>946</v>
      </c>
      <c r="P22" s="275" t="s">
        <v>947</v>
      </c>
      <c r="Q22" s="245" t="s">
        <v>948</v>
      </c>
      <c r="R22" s="245" t="s">
        <v>294</v>
      </c>
      <c r="S22" s="245" t="s">
        <v>294</v>
      </c>
      <c r="T22" s="272"/>
    </row>
    <row r="23" spans="1:20" s="250" customFormat="1" ht="63" x14ac:dyDescent="0.3">
      <c r="A23" s="275" t="s">
        <v>954</v>
      </c>
      <c r="B23" s="276" t="s">
        <v>969</v>
      </c>
      <c r="C23" s="275"/>
      <c r="D23" s="275"/>
      <c r="E23" s="275"/>
      <c r="F23" s="275"/>
      <c r="G23" s="275"/>
      <c r="H23" s="275"/>
      <c r="I23" s="279">
        <v>35000000</v>
      </c>
      <c r="J23" s="279">
        <v>35000000</v>
      </c>
      <c r="K23" s="275"/>
      <c r="L23" s="275"/>
      <c r="M23" s="275"/>
      <c r="N23" s="280"/>
      <c r="O23" s="275"/>
      <c r="P23" s="275"/>
      <c r="Q23" s="245"/>
      <c r="R23" s="245"/>
      <c r="S23" s="245"/>
      <c r="T23" s="272"/>
    </row>
    <row r="24" spans="1:20" s="250" customFormat="1" ht="63" x14ac:dyDescent="0.3">
      <c r="A24" s="275" t="s">
        <v>954</v>
      </c>
      <c r="B24" s="276" t="s">
        <v>969</v>
      </c>
      <c r="C24" s="275"/>
      <c r="D24" s="275"/>
      <c r="E24" s="275"/>
      <c r="F24" s="275"/>
      <c r="G24" s="275"/>
      <c r="H24" s="275"/>
      <c r="I24" s="279">
        <v>38000000</v>
      </c>
      <c r="J24" s="279">
        <v>38000000</v>
      </c>
      <c r="K24" s="275"/>
      <c r="L24" s="275"/>
      <c r="M24" s="275"/>
      <c r="N24" s="280"/>
      <c r="O24" s="275"/>
      <c r="P24" s="275"/>
      <c r="Q24" s="245"/>
      <c r="R24" s="245"/>
      <c r="S24" s="245"/>
      <c r="T24" s="272"/>
    </row>
    <row r="25" spans="1:20" s="250" customFormat="1" ht="63" x14ac:dyDescent="0.3">
      <c r="A25" s="275" t="s">
        <v>954</v>
      </c>
      <c r="B25" s="276" t="s">
        <v>969</v>
      </c>
      <c r="C25" s="275" t="s">
        <v>970</v>
      </c>
      <c r="D25" s="275" t="s">
        <v>970</v>
      </c>
      <c r="E25" s="275" t="s">
        <v>971</v>
      </c>
      <c r="F25" s="275" t="s">
        <v>294</v>
      </c>
      <c r="G25" s="275" t="s">
        <v>943</v>
      </c>
      <c r="H25" s="275" t="s">
        <v>294</v>
      </c>
      <c r="I25" s="279">
        <v>38000000</v>
      </c>
      <c r="J25" s="279">
        <v>38000000</v>
      </c>
      <c r="K25" s="275" t="s">
        <v>294</v>
      </c>
      <c r="L25" s="275" t="s">
        <v>294</v>
      </c>
      <c r="M25" s="275" t="s">
        <v>944</v>
      </c>
      <c r="N25" s="280" t="s">
        <v>945</v>
      </c>
      <c r="O25" s="275" t="s">
        <v>946</v>
      </c>
      <c r="P25" s="275" t="s">
        <v>947</v>
      </c>
      <c r="Q25" s="245" t="s">
        <v>948</v>
      </c>
      <c r="R25" s="245" t="s">
        <v>294</v>
      </c>
      <c r="S25" s="245" t="s">
        <v>294</v>
      </c>
      <c r="T25" s="272"/>
    </row>
    <row r="26" spans="1:20" s="250" customFormat="1" ht="50.4" x14ac:dyDescent="0.3">
      <c r="A26" s="275" t="s">
        <v>954</v>
      </c>
      <c r="B26" s="276" t="s">
        <v>972</v>
      </c>
      <c r="C26" s="275" t="s">
        <v>941</v>
      </c>
      <c r="D26" s="275" t="s">
        <v>941</v>
      </c>
      <c r="E26" s="275" t="s">
        <v>951</v>
      </c>
      <c r="F26" s="275" t="s">
        <v>941</v>
      </c>
      <c r="G26" s="275" t="s">
        <v>943</v>
      </c>
      <c r="H26" s="275" t="s">
        <v>294</v>
      </c>
      <c r="I26" s="279">
        <v>35000000</v>
      </c>
      <c r="J26" s="279">
        <v>35000000</v>
      </c>
      <c r="K26" s="275" t="s">
        <v>294</v>
      </c>
      <c r="L26" s="275" t="s">
        <v>294</v>
      </c>
      <c r="M26" s="275" t="s">
        <v>944</v>
      </c>
      <c r="N26" s="280" t="s">
        <v>945</v>
      </c>
      <c r="O26" s="275" t="s">
        <v>946</v>
      </c>
      <c r="P26" s="275" t="s">
        <v>947</v>
      </c>
      <c r="Q26" s="245" t="s">
        <v>973</v>
      </c>
      <c r="R26" s="245" t="s">
        <v>294</v>
      </c>
      <c r="S26" s="245" t="s">
        <v>294</v>
      </c>
      <c r="T26" s="272"/>
    </row>
    <row r="27" spans="1:20" s="250" customFormat="1" ht="37.799999999999997" x14ac:dyDescent="0.3">
      <c r="A27" s="275" t="s">
        <v>974</v>
      </c>
      <c r="B27" s="276" t="s">
        <v>975</v>
      </c>
      <c r="C27" s="275" t="s">
        <v>941</v>
      </c>
      <c r="D27" s="275" t="s">
        <v>941</v>
      </c>
      <c r="E27" s="275" t="s">
        <v>951</v>
      </c>
      <c r="F27" s="275" t="s">
        <v>941</v>
      </c>
      <c r="G27" s="275" t="s">
        <v>943</v>
      </c>
      <c r="H27" s="275" t="s">
        <v>294</v>
      </c>
      <c r="I27" s="279">
        <v>48000000</v>
      </c>
      <c r="J27" s="279">
        <v>48000000</v>
      </c>
      <c r="K27" s="275" t="s">
        <v>294</v>
      </c>
      <c r="L27" s="275" t="s">
        <v>294</v>
      </c>
      <c r="M27" s="275" t="s">
        <v>944</v>
      </c>
      <c r="N27" s="280" t="s">
        <v>945</v>
      </c>
      <c r="O27" s="275" t="s">
        <v>946</v>
      </c>
      <c r="P27" s="275" t="s">
        <v>947</v>
      </c>
      <c r="Q27" s="245" t="s">
        <v>973</v>
      </c>
      <c r="R27" s="245" t="s">
        <v>294</v>
      </c>
      <c r="S27" s="245" t="s">
        <v>294</v>
      </c>
      <c r="T27" s="272"/>
    </row>
    <row r="28" spans="1:20" s="250" customFormat="1" ht="50.4" x14ac:dyDescent="0.3">
      <c r="A28" s="275" t="s">
        <v>954</v>
      </c>
      <c r="B28" s="276" t="s">
        <v>976</v>
      </c>
      <c r="C28" s="275" t="s">
        <v>941</v>
      </c>
      <c r="D28" s="275" t="s">
        <v>941</v>
      </c>
      <c r="E28" s="275" t="s">
        <v>951</v>
      </c>
      <c r="F28" s="275" t="s">
        <v>941</v>
      </c>
      <c r="G28" s="275" t="s">
        <v>943</v>
      </c>
      <c r="H28" s="275" t="s">
        <v>294</v>
      </c>
      <c r="I28" s="279">
        <v>35000000</v>
      </c>
      <c r="J28" s="279">
        <v>35000000</v>
      </c>
      <c r="K28" s="275" t="s">
        <v>294</v>
      </c>
      <c r="L28" s="275" t="s">
        <v>294</v>
      </c>
      <c r="M28" s="275" t="s">
        <v>944</v>
      </c>
      <c r="N28" s="280" t="s">
        <v>945</v>
      </c>
      <c r="O28" s="275" t="s">
        <v>946</v>
      </c>
      <c r="P28" s="275" t="s">
        <v>947</v>
      </c>
      <c r="Q28" s="245" t="s">
        <v>973</v>
      </c>
      <c r="R28" s="245" t="s">
        <v>294</v>
      </c>
      <c r="S28" s="245" t="s">
        <v>294</v>
      </c>
      <c r="T28" s="272"/>
    </row>
    <row r="29" spans="1:20" s="250" customFormat="1" ht="75.599999999999994" x14ac:dyDescent="0.3">
      <c r="A29" s="275" t="s">
        <v>954</v>
      </c>
      <c r="B29" s="276" t="s">
        <v>977</v>
      </c>
      <c r="C29" s="275" t="s">
        <v>941</v>
      </c>
      <c r="D29" s="275" t="s">
        <v>941</v>
      </c>
      <c r="E29" s="275" t="s">
        <v>951</v>
      </c>
      <c r="F29" s="275" t="s">
        <v>941</v>
      </c>
      <c r="G29" s="275" t="s">
        <v>943</v>
      </c>
      <c r="H29" s="275" t="s">
        <v>294</v>
      </c>
      <c r="I29" s="279">
        <v>40000000</v>
      </c>
      <c r="J29" s="279">
        <v>40000000</v>
      </c>
      <c r="K29" s="275" t="s">
        <v>294</v>
      </c>
      <c r="L29" s="275" t="s">
        <v>294</v>
      </c>
      <c r="M29" s="275" t="s">
        <v>944</v>
      </c>
      <c r="N29" s="280" t="s">
        <v>945</v>
      </c>
      <c r="O29" s="275" t="s">
        <v>946</v>
      </c>
      <c r="P29" s="275" t="s">
        <v>947</v>
      </c>
      <c r="Q29" s="245" t="s">
        <v>973</v>
      </c>
      <c r="R29" s="245" t="s">
        <v>294</v>
      </c>
      <c r="S29" s="245" t="s">
        <v>294</v>
      </c>
      <c r="T29" s="272"/>
    </row>
    <row r="30" spans="1:20" s="250" customFormat="1" ht="50.4" x14ac:dyDescent="0.3">
      <c r="A30" s="275" t="s">
        <v>954</v>
      </c>
      <c r="B30" s="276" t="s">
        <v>972</v>
      </c>
      <c r="C30" s="275" t="s">
        <v>941</v>
      </c>
      <c r="D30" s="275" t="s">
        <v>941</v>
      </c>
      <c r="E30" s="275" t="s">
        <v>951</v>
      </c>
      <c r="F30" s="275" t="s">
        <v>941</v>
      </c>
      <c r="G30" s="275" t="s">
        <v>943</v>
      </c>
      <c r="H30" s="275" t="s">
        <v>294</v>
      </c>
      <c r="I30" s="279">
        <v>35000000</v>
      </c>
      <c r="J30" s="279">
        <v>35000000</v>
      </c>
      <c r="K30" s="275" t="s">
        <v>294</v>
      </c>
      <c r="L30" s="275" t="s">
        <v>294</v>
      </c>
      <c r="M30" s="275" t="s">
        <v>944</v>
      </c>
      <c r="N30" s="280" t="s">
        <v>945</v>
      </c>
      <c r="O30" s="275" t="s">
        <v>946</v>
      </c>
      <c r="P30" s="275" t="s">
        <v>947</v>
      </c>
      <c r="Q30" s="245" t="s">
        <v>973</v>
      </c>
      <c r="R30" s="245" t="s">
        <v>294</v>
      </c>
      <c r="S30" s="245" t="s">
        <v>294</v>
      </c>
      <c r="T30" s="272"/>
    </row>
    <row r="31" spans="1:20" s="250" customFormat="1" ht="25.2" x14ac:dyDescent="0.3">
      <c r="A31" s="275" t="s">
        <v>978</v>
      </c>
      <c r="B31" s="276" t="s">
        <v>979</v>
      </c>
      <c r="C31" s="275" t="s">
        <v>941</v>
      </c>
      <c r="D31" s="275" t="s">
        <v>941</v>
      </c>
      <c r="E31" s="275" t="s">
        <v>951</v>
      </c>
      <c r="F31" s="275" t="s">
        <v>941</v>
      </c>
      <c r="G31" s="275" t="s">
        <v>943</v>
      </c>
      <c r="H31" s="275" t="s">
        <v>294</v>
      </c>
      <c r="I31" s="279">
        <v>1400000000</v>
      </c>
      <c r="J31" s="279">
        <v>1200000000</v>
      </c>
      <c r="K31" s="275" t="s">
        <v>294</v>
      </c>
      <c r="L31" s="275" t="s">
        <v>294</v>
      </c>
      <c r="M31" s="275" t="s">
        <v>944</v>
      </c>
      <c r="N31" s="280" t="s">
        <v>945</v>
      </c>
      <c r="O31" s="275" t="s">
        <v>946</v>
      </c>
      <c r="P31" s="275" t="s">
        <v>947</v>
      </c>
      <c r="Q31" s="245" t="s">
        <v>973</v>
      </c>
      <c r="R31" s="245" t="s">
        <v>294</v>
      </c>
      <c r="S31" s="245" t="s">
        <v>294</v>
      </c>
      <c r="T31" s="272"/>
    </row>
    <row r="32" spans="1:20" s="250" customFormat="1" ht="88.2" x14ac:dyDescent="0.3">
      <c r="A32" s="275" t="s">
        <v>978</v>
      </c>
      <c r="B32" s="276" t="s">
        <v>980</v>
      </c>
      <c r="C32" s="275" t="s">
        <v>941</v>
      </c>
      <c r="D32" s="275" t="s">
        <v>941</v>
      </c>
      <c r="E32" s="275" t="s">
        <v>951</v>
      </c>
      <c r="F32" s="275" t="s">
        <v>941</v>
      </c>
      <c r="G32" s="275" t="s">
        <v>968</v>
      </c>
      <c r="H32" s="275" t="s">
        <v>294</v>
      </c>
      <c r="I32" s="279">
        <v>212000000</v>
      </c>
      <c r="J32" s="279">
        <v>212000000</v>
      </c>
      <c r="K32" s="275" t="s">
        <v>294</v>
      </c>
      <c r="L32" s="275" t="s">
        <v>294</v>
      </c>
      <c r="M32" s="275" t="s">
        <v>944</v>
      </c>
      <c r="N32" s="280" t="s">
        <v>945</v>
      </c>
      <c r="O32" s="275" t="s">
        <v>946</v>
      </c>
      <c r="P32" s="275" t="s">
        <v>947</v>
      </c>
      <c r="Q32" s="245" t="s">
        <v>973</v>
      </c>
      <c r="R32" s="245" t="s">
        <v>294</v>
      </c>
      <c r="S32" s="245" t="s">
        <v>294</v>
      </c>
      <c r="T32" s="272"/>
    </row>
    <row r="33" spans="1:20" s="250" customFormat="1" ht="25.2" x14ac:dyDescent="0.3">
      <c r="A33" s="275" t="s">
        <v>981</v>
      </c>
      <c r="B33" s="276" t="s">
        <v>982</v>
      </c>
      <c r="C33" s="275" t="s">
        <v>970</v>
      </c>
      <c r="D33" s="275" t="s">
        <v>970</v>
      </c>
      <c r="E33" s="275" t="s">
        <v>951</v>
      </c>
      <c r="F33" s="275" t="s">
        <v>941</v>
      </c>
      <c r="G33" s="275" t="s">
        <v>983</v>
      </c>
      <c r="H33" s="275" t="s">
        <v>294</v>
      </c>
      <c r="I33" s="279">
        <v>20000000</v>
      </c>
      <c r="J33" s="279">
        <v>29000000</v>
      </c>
      <c r="K33" s="275" t="s">
        <v>294</v>
      </c>
      <c r="L33" s="275" t="s">
        <v>294</v>
      </c>
      <c r="M33" s="275" t="s">
        <v>944</v>
      </c>
      <c r="N33" s="280" t="s">
        <v>945</v>
      </c>
      <c r="O33" s="275" t="s">
        <v>946</v>
      </c>
      <c r="P33" s="275" t="s">
        <v>947</v>
      </c>
      <c r="Q33" s="245" t="s">
        <v>973</v>
      </c>
      <c r="R33" s="245" t="s">
        <v>294</v>
      </c>
      <c r="S33" s="245" t="s">
        <v>294</v>
      </c>
      <c r="T33" s="272"/>
    </row>
    <row r="34" spans="1:20" s="250" customFormat="1" ht="25.2" x14ac:dyDescent="0.3">
      <c r="A34" s="275" t="s">
        <v>984</v>
      </c>
      <c r="B34" s="276" t="s">
        <v>985</v>
      </c>
      <c r="C34" s="275" t="s">
        <v>941</v>
      </c>
      <c r="D34" s="275" t="s">
        <v>941</v>
      </c>
      <c r="E34" s="275" t="s">
        <v>951</v>
      </c>
      <c r="F34" s="275" t="s">
        <v>941</v>
      </c>
      <c r="G34" s="275" t="s">
        <v>986</v>
      </c>
      <c r="H34" s="275" t="s">
        <v>294</v>
      </c>
      <c r="I34" s="279">
        <v>34000000</v>
      </c>
      <c r="J34" s="279">
        <v>34000000</v>
      </c>
      <c r="K34" s="275" t="s">
        <v>294</v>
      </c>
      <c r="L34" s="275" t="s">
        <v>294</v>
      </c>
      <c r="M34" s="275" t="s">
        <v>944</v>
      </c>
      <c r="N34" s="280" t="s">
        <v>945</v>
      </c>
      <c r="O34" s="275" t="s">
        <v>946</v>
      </c>
      <c r="P34" s="275" t="s">
        <v>947</v>
      </c>
      <c r="Q34" s="245" t="s">
        <v>973</v>
      </c>
      <c r="R34" s="245" t="s">
        <v>294</v>
      </c>
      <c r="S34" s="245" t="s">
        <v>294</v>
      </c>
      <c r="T34" s="272"/>
    </row>
    <row r="35" spans="1:20" s="250" customFormat="1" ht="25.2" x14ac:dyDescent="0.3">
      <c r="A35" s="275" t="s">
        <v>987</v>
      </c>
      <c r="B35" s="276" t="s">
        <v>988</v>
      </c>
      <c r="C35" s="275" t="s">
        <v>941</v>
      </c>
      <c r="D35" s="275" t="s">
        <v>941</v>
      </c>
      <c r="E35" s="275" t="s">
        <v>951</v>
      </c>
      <c r="F35" s="275" t="s">
        <v>941</v>
      </c>
      <c r="G35" s="275" t="s">
        <v>968</v>
      </c>
      <c r="H35" s="275" t="s">
        <v>294</v>
      </c>
      <c r="I35" s="279">
        <v>398000000</v>
      </c>
      <c r="J35" s="279">
        <v>321180000</v>
      </c>
      <c r="K35" s="275" t="s">
        <v>294</v>
      </c>
      <c r="L35" s="275" t="s">
        <v>294</v>
      </c>
      <c r="M35" s="275" t="s">
        <v>944</v>
      </c>
      <c r="N35" s="280" t="s">
        <v>945</v>
      </c>
      <c r="O35" s="275" t="s">
        <v>946</v>
      </c>
      <c r="P35" s="275" t="s">
        <v>947</v>
      </c>
      <c r="Q35" s="245" t="s">
        <v>973</v>
      </c>
      <c r="R35" s="245" t="s">
        <v>294</v>
      </c>
      <c r="S35" s="245" t="s">
        <v>294</v>
      </c>
      <c r="T35" s="272"/>
    </row>
    <row r="36" spans="1:20" s="250" customFormat="1" ht="25.2" x14ac:dyDescent="0.3">
      <c r="A36" s="275" t="s">
        <v>989</v>
      </c>
      <c r="B36" s="276" t="s">
        <v>990</v>
      </c>
      <c r="C36" s="275" t="s">
        <v>941</v>
      </c>
      <c r="D36" s="275" t="s">
        <v>941</v>
      </c>
      <c r="E36" s="275" t="s">
        <v>951</v>
      </c>
      <c r="F36" s="275" t="s">
        <v>941</v>
      </c>
      <c r="G36" s="275" t="s">
        <v>968</v>
      </c>
      <c r="H36" s="275" t="s">
        <v>294</v>
      </c>
      <c r="I36" s="279">
        <v>150000000</v>
      </c>
      <c r="J36" s="279">
        <v>175587998.30000001</v>
      </c>
      <c r="K36" s="275" t="s">
        <v>294</v>
      </c>
      <c r="L36" s="275" t="s">
        <v>294</v>
      </c>
      <c r="M36" s="275" t="s">
        <v>944</v>
      </c>
      <c r="N36" s="280" t="s">
        <v>945</v>
      </c>
      <c r="O36" s="275" t="s">
        <v>946</v>
      </c>
      <c r="P36" s="275" t="s">
        <v>947</v>
      </c>
      <c r="Q36" s="245" t="s">
        <v>973</v>
      </c>
      <c r="R36" s="245" t="s">
        <v>294</v>
      </c>
      <c r="S36" s="245" t="s">
        <v>294</v>
      </c>
      <c r="T36" s="272"/>
    </row>
    <row r="37" spans="1:20" s="250" customFormat="1" ht="37.799999999999997" x14ac:dyDescent="0.3">
      <c r="A37" s="275" t="s">
        <v>991</v>
      </c>
      <c r="B37" s="276" t="s">
        <v>992</v>
      </c>
      <c r="C37" s="275" t="s">
        <v>993</v>
      </c>
      <c r="D37" s="275" t="s">
        <v>993</v>
      </c>
      <c r="E37" s="275" t="s">
        <v>951</v>
      </c>
      <c r="F37" s="275" t="s">
        <v>941</v>
      </c>
      <c r="G37" s="275" t="s">
        <v>994</v>
      </c>
      <c r="H37" s="275" t="s">
        <v>294</v>
      </c>
      <c r="I37" s="279">
        <v>38000000</v>
      </c>
      <c r="J37" s="279">
        <v>38000000</v>
      </c>
      <c r="K37" s="275" t="s">
        <v>294</v>
      </c>
      <c r="L37" s="275" t="s">
        <v>294</v>
      </c>
      <c r="M37" s="275" t="s">
        <v>944</v>
      </c>
      <c r="N37" s="280" t="s">
        <v>945</v>
      </c>
      <c r="O37" s="275" t="s">
        <v>946</v>
      </c>
      <c r="P37" s="275" t="s">
        <v>947</v>
      </c>
      <c r="Q37" s="245" t="s">
        <v>973</v>
      </c>
      <c r="R37" s="245" t="s">
        <v>294</v>
      </c>
      <c r="S37" s="245" t="s">
        <v>294</v>
      </c>
      <c r="T37" s="272"/>
    </row>
    <row r="38" spans="1:20" s="250" customFormat="1" ht="37.799999999999997" x14ac:dyDescent="0.3">
      <c r="A38" s="275"/>
      <c r="B38" s="276" t="s">
        <v>995</v>
      </c>
      <c r="C38" s="275" t="s">
        <v>993</v>
      </c>
      <c r="D38" s="275" t="s">
        <v>993</v>
      </c>
      <c r="E38" s="275" t="s">
        <v>951</v>
      </c>
      <c r="F38" s="275" t="s">
        <v>941</v>
      </c>
      <c r="G38" s="275" t="s">
        <v>994</v>
      </c>
      <c r="H38" s="275" t="s">
        <v>294</v>
      </c>
      <c r="I38" s="279">
        <v>38000000</v>
      </c>
      <c r="J38" s="279">
        <v>38000000</v>
      </c>
      <c r="K38" s="275" t="s">
        <v>294</v>
      </c>
      <c r="L38" s="275" t="s">
        <v>294</v>
      </c>
      <c r="M38" s="275" t="s">
        <v>944</v>
      </c>
      <c r="N38" s="280" t="s">
        <v>945</v>
      </c>
      <c r="O38" s="275" t="s">
        <v>946</v>
      </c>
      <c r="P38" s="275" t="s">
        <v>947</v>
      </c>
      <c r="Q38" s="245" t="s">
        <v>973</v>
      </c>
      <c r="R38" s="245" t="s">
        <v>294</v>
      </c>
      <c r="S38" s="245" t="s">
        <v>294</v>
      </c>
      <c r="T38" s="272"/>
    </row>
    <row r="39" spans="1:20" s="250" customFormat="1" ht="25.2" x14ac:dyDescent="0.3">
      <c r="A39" s="275" t="s">
        <v>996</v>
      </c>
      <c r="B39" s="276" t="s">
        <v>997</v>
      </c>
      <c r="C39" s="275" t="s">
        <v>941</v>
      </c>
      <c r="D39" s="275" t="s">
        <v>941</v>
      </c>
      <c r="E39" s="275" t="s">
        <v>951</v>
      </c>
      <c r="F39" s="275" t="s">
        <v>941</v>
      </c>
      <c r="G39" s="275" t="s">
        <v>983</v>
      </c>
      <c r="H39" s="275" t="s">
        <v>294</v>
      </c>
      <c r="I39" s="279">
        <v>38000000</v>
      </c>
      <c r="J39" s="279">
        <v>38000000</v>
      </c>
      <c r="K39" s="275" t="s">
        <v>294</v>
      </c>
      <c r="L39" s="275" t="s">
        <v>294</v>
      </c>
      <c r="M39" s="275" t="s">
        <v>944</v>
      </c>
      <c r="N39" s="280" t="s">
        <v>945</v>
      </c>
      <c r="O39" s="275" t="s">
        <v>946</v>
      </c>
      <c r="P39" s="275" t="s">
        <v>947</v>
      </c>
      <c r="Q39" s="245" t="s">
        <v>973</v>
      </c>
      <c r="R39" s="245" t="s">
        <v>294</v>
      </c>
      <c r="S39" s="245" t="s">
        <v>294</v>
      </c>
      <c r="T39" s="272"/>
    </row>
    <row r="40" spans="1:20" s="250" customFormat="1" ht="37.799999999999997" x14ac:dyDescent="0.3">
      <c r="A40" s="275" t="s">
        <v>996</v>
      </c>
      <c r="B40" s="276" t="s">
        <v>998</v>
      </c>
      <c r="C40" s="275" t="s">
        <v>941</v>
      </c>
      <c r="D40" s="275" t="s">
        <v>941</v>
      </c>
      <c r="E40" s="275" t="s">
        <v>951</v>
      </c>
      <c r="F40" s="275" t="s">
        <v>941</v>
      </c>
      <c r="G40" s="275" t="s">
        <v>983</v>
      </c>
      <c r="H40" s="275" t="s">
        <v>294</v>
      </c>
      <c r="I40" s="279">
        <v>38000000</v>
      </c>
      <c r="J40" s="279">
        <v>38000000</v>
      </c>
      <c r="K40" s="275" t="s">
        <v>294</v>
      </c>
      <c r="L40" s="275" t="s">
        <v>294</v>
      </c>
      <c r="M40" s="275" t="s">
        <v>944</v>
      </c>
      <c r="N40" s="280" t="s">
        <v>945</v>
      </c>
      <c r="O40" s="275" t="s">
        <v>946</v>
      </c>
      <c r="P40" s="275" t="s">
        <v>947</v>
      </c>
      <c r="Q40" s="245" t="s">
        <v>973</v>
      </c>
      <c r="R40" s="245" t="s">
        <v>294</v>
      </c>
      <c r="S40" s="245" t="s">
        <v>294</v>
      </c>
      <c r="T40" s="272"/>
    </row>
    <row r="41" spans="1:20" s="250" customFormat="1" ht="50.4" x14ac:dyDescent="0.3">
      <c r="A41" s="275" t="s">
        <v>999</v>
      </c>
      <c r="B41" s="276" t="s">
        <v>1000</v>
      </c>
      <c r="C41" s="275" t="s">
        <v>941</v>
      </c>
      <c r="D41" s="275" t="s">
        <v>941</v>
      </c>
      <c r="E41" s="275" t="s">
        <v>951</v>
      </c>
      <c r="F41" s="275" t="s">
        <v>941</v>
      </c>
      <c r="G41" s="275" t="s">
        <v>983</v>
      </c>
      <c r="H41" s="275" t="s">
        <v>294</v>
      </c>
      <c r="I41" s="279">
        <v>38584000</v>
      </c>
      <c r="J41" s="279">
        <v>38584000</v>
      </c>
      <c r="K41" s="275" t="s">
        <v>294</v>
      </c>
      <c r="L41" s="275" t="s">
        <v>294</v>
      </c>
      <c r="M41" s="275" t="s">
        <v>944</v>
      </c>
      <c r="N41" s="280" t="s">
        <v>945</v>
      </c>
      <c r="O41" s="275" t="s">
        <v>946</v>
      </c>
      <c r="P41" s="275" t="s">
        <v>947</v>
      </c>
      <c r="Q41" s="245" t="s">
        <v>973</v>
      </c>
      <c r="R41" s="245" t="s">
        <v>294</v>
      </c>
      <c r="S41" s="245" t="s">
        <v>294</v>
      </c>
      <c r="T41" s="272"/>
    </row>
    <row r="42" spans="1:20" s="250" customFormat="1" ht="50.4" x14ac:dyDescent="0.3">
      <c r="A42" s="275" t="s">
        <v>954</v>
      </c>
      <c r="B42" s="276" t="s">
        <v>1001</v>
      </c>
      <c r="C42" s="275" t="s">
        <v>941</v>
      </c>
      <c r="D42" s="275" t="s">
        <v>941</v>
      </c>
      <c r="E42" s="275" t="s">
        <v>951</v>
      </c>
      <c r="F42" s="275" t="s">
        <v>941</v>
      </c>
      <c r="G42" s="275" t="s">
        <v>943</v>
      </c>
      <c r="H42" s="275" t="s">
        <v>294</v>
      </c>
      <c r="I42" s="279">
        <v>35000000</v>
      </c>
      <c r="J42" s="279">
        <v>35000000</v>
      </c>
      <c r="K42" s="275" t="s">
        <v>294</v>
      </c>
      <c r="L42" s="275" t="s">
        <v>294</v>
      </c>
      <c r="M42" s="275" t="s">
        <v>944</v>
      </c>
      <c r="N42" s="280" t="s">
        <v>945</v>
      </c>
      <c r="O42" s="275" t="s">
        <v>946</v>
      </c>
      <c r="P42" s="275" t="s">
        <v>947</v>
      </c>
      <c r="Q42" s="245" t="s">
        <v>973</v>
      </c>
      <c r="R42" s="245" t="s">
        <v>294</v>
      </c>
      <c r="S42" s="245" t="s">
        <v>294</v>
      </c>
      <c r="T42" s="272"/>
    </row>
    <row r="43" spans="1:20" s="250" customFormat="1" ht="50.4" x14ac:dyDescent="0.3">
      <c r="A43" s="275" t="s">
        <v>954</v>
      </c>
      <c r="B43" s="276" t="s">
        <v>1001</v>
      </c>
      <c r="C43" s="275" t="s">
        <v>941</v>
      </c>
      <c r="D43" s="275" t="s">
        <v>941</v>
      </c>
      <c r="E43" s="275" t="s">
        <v>951</v>
      </c>
      <c r="F43" s="275" t="s">
        <v>941</v>
      </c>
      <c r="G43" s="275" t="s">
        <v>943</v>
      </c>
      <c r="H43" s="275" t="s">
        <v>294</v>
      </c>
      <c r="I43" s="279">
        <v>35000000</v>
      </c>
      <c r="J43" s="279">
        <v>35000000</v>
      </c>
      <c r="K43" s="275" t="s">
        <v>294</v>
      </c>
      <c r="L43" s="275" t="s">
        <v>294</v>
      </c>
      <c r="M43" s="275" t="s">
        <v>944</v>
      </c>
      <c r="N43" s="280" t="s">
        <v>945</v>
      </c>
      <c r="O43" s="275" t="s">
        <v>946</v>
      </c>
      <c r="P43" s="275" t="s">
        <v>947</v>
      </c>
      <c r="Q43" s="245" t="s">
        <v>973</v>
      </c>
      <c r="R43" s="245" t="s">
        <v>294</v>
      </c>
      <c r="S43" s="245" t="s">
        <v>294</v>
      </c>
      <c r="T43" s="272"/>
    </row>
    <row r="44" spans="1:20" s="250" customFormat="1" ht="50.4" x14ac:dyDescent="0.3">
      <c r="A44" s="275" t="s">
        <v>954</v>
      </c>
      <c r="B44" s="276" t="s">
        <v>1001</v>
      </c>
      <c r="C44" s="275" t="s">
        <v>941</v>
      </c>
      <c r="D44" s="275" t="s">
        <v>941</v>
      </c>
      <c r="E44" s="275" t="s">
        <v>951</v>
      </c>
      <c r="F44" s="275" t="s">
        <v>941</v>
      </c>
      <c r="G44" s="275" t="s">
        <v>943</v>
      </c>
      <c r="H44" s="275" t="s">
        <v>294</v>
      </c>
      <c r="I44" s="279">
        <v>35000000</v>
      </c>
      <c r="J44" s="279">
        <v>35000000</v>
      </c>
      <c r="K44" s="275" t="s">
        <v>294</v>
      </c>
      <c r="L44" s="275" t="s">
        <v>294</v>
      </c>
      <c r="M44" s="275" t="s">
        <v>944</v>
      </c>
      <c r="N44" s="280" t="s">
        <v>945</v>
      </c>
      <c r="O44" s="275" t="s">
        <v>946</v>
      </c>
      <c r="P44" s="275" t="s">
        <v>947</v>
      </c>
      <c r="Q44" s="245" t="s">
        <v>973</v>
      </c>
      <c r="R44" s="245" t="s">
        <v>294</v>
      </c>
      <c r="S44" s="245" t="s">
        <v>294</v>
      </c>
      <c r="T44" s="272"/>
    </row>
    <row r="45" spans="1:20" s="250" customFormat="1" ht="50.4" x14ac:dyDescent="0.3">
      <c r="A45" s="275" t="s">
        <v>1002</v>
      </c>
      <c r="B45" s="276" t="s">
        <v>1003</v>
      </c>
      <c r="C45" s="275" t="s">
        <v>941</v>
      </c>
      <c r="D45" s="275" t="s">
        <v>941</v>
      </c>
      <c r="E45" s="275" t="s">
        <v>951</v>
      </c>
      <c r="F45" s="275" t="s">
        <v>941</v>
      </c>
      <c r="G45" s="275" t="s">
        <v>943</v>
      </c>
      <c r="H45" s="275" t="s">
        <v>294</v>
      </c>
      <c r="I45" s="279">
        <v>84800000</v>
      </c>
      <c r="J45" s="279">
        <v>84800000</v>
      </c>
      <c r="K45" s="275" t="s">
        <v>294</v>
      </c>
      <c r="L45" s="275" t="s">
        <v>294</v>
      </c>
      <c r="M45" s="275" t="s">
        <v>944</v>
      </c>
      <c r="N45" s="280" t="s">
        <v>945</v>
      </c>
      <c r="O45" s="275" t="s">
        <v>946</v>
      </c>
      <c r="P45" s="275" t="s">
        <v>947</v>
      </c>
      <c r="Q45" s="245" t="s">
        <v>973</v>
      </c>
      <c r="R45" s="245" t="s">
        <v>294</v>
      </c>
      <c r="S45" s="245" t="s">
        <v>294</v>
      </c>
      <c r="T45" s="272"/>
    </row>
    <row r="46" spans="1:20" s="250" customFormat="1" ht="50.4" x14ac:dyDescent="0.3">
      <c r="A46" s="275" t="s">
        <v>954</v>
      </c>
      <c r="B46" s="276" t="s">
        <v>1001</v>
      </c>
      <c r="C46" s="275" t="s">
        <v>941</v>
      </c>
      <c r="D46" s="275" t="s">
        <v>941</v>
      </c>
      <c r="E46" s="275" t="s">
        <v>951</v>
      </c>
      <c r="F46" s="275" t="s">
        <v>941</v>
      </c>
      <c r="G46" s="275" t="s">
        <v>943</v>
      </c>
      <c r="H46" s="275" t="s">
        <v>294</v>
      </c>
      <c r="I46" s="279">
        <v>35000000</v>
      </c>
      <c r="J46" s="279">
        <v>35000000</v>
      </c>
      <c r="K46" s="275" t="s">
        <v>294</v>
      </c>
      <c r="L46" s="275" t="s">
        <v>294</v>
      </c>
      <c r="M46" s="275" t="s">
        <v>944</v>
      </c>
      <c r="N46" s="280" t="s">
        <v>945</v>
      </c>
      <c r="O46" s="275" t="s">
        <v>946</v>
      </c>
      <c r="P46" s="275" t="s">
        <v>947</v>
      </c>
      <c r="Q46" s="245" t="s">
        <v>973</v>
      </c>
      <c r="R46" s="245" t="s">
        <v>294</v>
      </c>
      <c r="S46" s="245" t="s">
        <v>294</v>
      </c>
      <c r="T46" s="272"/>
    </row>
    <row r="47" spans="1:20" s="250" customFormat="1" ht="50.4" x14ac:dyDescent="0.3">
      <c r="A47" s="275" t="s">
        <v>954</v>
      </c>
      <c r="B47" s="276" t="s">
        <v>1001</v>
      </c>
      <c r="C47" s="275" t="s">
        <v>941</v>
      </c>
      <c r="D47" s="275" t="s">
        <v>941</v>
      </c>
      <c r="E47" s="275" t="s">
        <v>951</v>
      </c>
      <c r="F47" s="275" t="s">
        <v>941</v>
      </c>
      <c r="G47" s="275" t="s">
        <v>943</v>
      </c>
      <c r="H47" s="275" t="s">
        <v>294</v>
      </c>
      <c r="I47" s="279">
        <v>35000000</v>
      </c>
      <c r="J47" s="279">
        <v>35000000</v>
      </c>
      <c r="K47" s="275" t="s">
        <v>294</v>
      </c>
      <c r="L47" s="275" t="s">
        <v>294</v>
      </c>
      <c r="M47" s="275" t="s">
        <v>944</v>
      </c>
      <c r="N47" s="280" t="s">
        <v>945</v>
      </c>
      <c r="O47" s="275" t="s">
        <v>946</v>
      </c>
      <c r="P47" s="275" t="s">
        <v>947</v>
      </c>
      <c r="Q47" s="245" t="s">
        <v>973</v>
      </c>
      <c r="R47" s="245" t="s">
        <v>294</v>
      </c>
      <c r="S47" s="245" t="s">
        <v>294</v>
      </c>
      <c r="T47" s="272"/>
    </row>
    <row r="48" spans="1:20" s="250" customFormat="1" ht="50.4" x14ac:dyDescent="0.3">
      <c r="A48" s="275" t="s">
        <v>954</v>
      </c>
      <c r="B48" s="276" t="s">
        <v>1004</v>
      </c>
      <c r="C48" s="275" t="s">
        <v>941</v>
      </c>
      <c r="D48" s="275" t="s">
        <v>941</v>
      </c>
      <c r="E48" s="275" t="s">
        <v>951</v>
      </c>
      <c r="F48" s="275" t="s">
        <v>941</v>
      </c>
      <c r="G48" s="275" t="s">
        <v>943</v>
      </c>
      <c r="H48" s="275" t="s">
        <v>294</v>
      </c>
      <c r="I48" s="279">
        <v>30000000</v>
      </c>
      <c r="J48" s="279">
        <v>30000000</v>
      </c>
      <c r="K48" s="275" t="s">
        <v>294</v>
      </c>
      <c r="L48" s="275" t="s">
        <v>294</v>
      </c>
      <c r="M48" s="275" t="s">
        <v>944</v>
      </c>
      <c r="N48" s="280" t="s">
        <v>945</v>
      </c>
      <c r="O48" s="275" t="s">
        <v>946</v>
      </c>
      <c r="P48" s="275" t="s">
        <v>947</v>
      </c>
      <c r="Q48" s="245" t="s">
        <v>973</v>
      </c>
      <c r="R48" s="245" t="s">
        <v>294</v>
      </c>
      <c r="S48" s="245" t="s">
        <v>294</v>
      </c>
      <c r="T48" s="272"/>
    </row>
    <row r="49" spans="1:20" s="250" customFormat="1" ht="50.4" x14ac:dyDescent="0.3">
      <c r="A49" s="275" t="s">
        <v>954</v>
      </c>
      <c r="B49" s="276" t="s">
        <v>1004</v>
      </c>
      <c r="C49" s="275" t="s">
        <v>941</v>
      </c>
      <c r="D49" s="275" t="s">
        <v>941</v>
      </c>
      <c r="E49" s="275" t="s">
        <v>951</v>
      </c>
      <c r="F49" s="275" t="s">
        <v>941</v>
      </c>
      <c r="G49" s="275" t="s">
        <v>943</v>
      </c>
      <c r="H49" s="275" t="s">
        <v>294</v>
      </c>
      <c r="I49" s="279">
        <v>30000000</v>
      </c>
      <c r="J49" s="279">
        <v>30000000</v>
      </c>
      <c r="K49" s="275" t="s">
        <v>294</v>
      </c>
      <c r="L49" s="275" t="s">
        <v>294</v>
      </c>
      <c r="M49" s="275" t="s">
        <v>944</v>
      </c>
      <c r="N49" s="280" t="s">
        <v>945</v>
      </c>
      <c r="O49" s="275" t="s">
        <v>946</v>
      </c>
      <c r="P49" s="275" t="s">
        <v>947</v>
      </c>
      <c r="Q49" s="245" t="s">
        <v>973</v>
      </c>
      <c r="R49" s="245" t="s">
        <v>294</v>
      </c>
      <c r="S49" s="245" t="s">
        <v>294</v>
      </c>
      <c r="T49" s="272"/>
    </row>
    <row r="50" spans="1:20" s="250" customFormat="1" ht="50.4" x14ac:dyDescent="0.3">
      <c r="A50" s="275" t="s">
        <v>949</v>
      </c>
      <c r="B50" s="276" t="s">
        <v>1004</v>
      </c>
      <c r="C50" s="275" t="s">
        <v>941</v>
      </c>
      <c r="D50" s="275" t="s">
        <v>941</v>
      </c>
      <c r="E50" s="275" t="s">
        <v>951</v>
      </c>
      <c r="F50" s="275" t="s">
        <v>941</v>
      </c>
      <c r="G50" s="275" t="s">
        <v>943</v>
      </c>
      <c r="H50" s="275" t="s">
        <v>294</v>
      </c>
      <c r="I50" s="279">
        <v>38000000</v>
      </c>
      <c r="J50" s="279">
        <v>38000000</v>
      </c>
      <c r="K50" s="275" t="s">
        <v>294</v>
      </c>
      <c r="L50" s="275" t="s">
        <v>294</v>
      </c>
      <c r="M50" s="275" t="s">
        <v>944</v>
      </c>
      <c r="N50" s="280" t="s">
        <v>945</v>
      </c>
      <c r="O50" s="275" t="s">
        <v>946</v>
      </c>
      <c r="P50" s="275" t="s">
        <v>947</v>
      </c>
      <c r="Q50" s="245" t="s">
        <v>973</v>
      </c>
      <c r="R50" s="245" t="s">
        <v>294</v>
      </c>
      <c r="S50" s="245" t="s">
        <v>294</v>
      </c>
      <c r="T50" s="272"/>
    </row>
    <row r="51" spans="1:20" s="250" customFormat="1" ht="50.4" x14ac:dyDescent="0.3">
      <c r="A51" s="275" t="s">
        <v>954</v>
      </c>
      <c r="B51" s="276" t="s">
        <v>1004</v>
      </c>
      <c r="C51" s="275" t="s">
        <v>941</v>
      </c>
      <c r="D51" s="275" t="s">
        <v>941</v>
      </c>
      <c r="E51" s="275" t="s">
        <v>951</v>
      </c>
      <c r="F51" s="275" t="s">
        <v>941</v>
      </c>
      <c r="G51" s="275" t="s">
        <v>943</v>
      </c>
      <c r="H51" s="275" t="s">
        <v>294</v>
      </c>
      <c r="I51" s="279">
        <v>40000000</v>
      </c>
      <c r="J51" s="279">
        <v>40000000</v>
      </c>
      <c r="K51" s="275" t="s">
        <v>294</v>
      </c>
      <c r="L51" s="275" t="s">
        <v>294</v>
      </c>
      <c r="M51" s="275" t="s">
        <v>944</v>
      </c>
      <c r="N51" s="280" t="s">
        <v>945</v>
      </c>
      <c r="O51" s="275" t="s">
        <v>946</v>
      </c>
      <c r="P51" s="275" t="s">
        <v>947</v>
      </c>
      <c r="Q51" s="245" t="s">
        <v>973</v>
      </c>
      <c r="R51" s="245" t="s">
        <v>294</v>
      </c>
      <c r="S51" s="245" t="s">
        <v>294</v>
      </c>
      <c r="T51" s="272"/>
    </row>
    <row r="52" spans="1:20" s="250" customFormat="1" ht="50.4" x14ac:dyDescent="0.3">
      <c r="A52" s="275" t="s">
        <v>954</v>
      </c>
      <c r="B52" s="276" t="s">
        <v>1005</v>
      </c>
      <c r="C52" s="275" t="s">
        <v>941</v>
      </c>
      <c r="D52" s="275" t="s">
        <v>941</v>
      </c>
      <c r="E52" s="275" t="s">
        <v>951</v>
      </c>
      <c r="F52" s="275" t="s">
        <v>941</v>
      </c>
      <c r="G52" s="275" t="s">
        <v>943</v>
      </c>
      <c r="H52" s="275" t="s">
        <v>294</v>
      </c>
      <c r="I52" s="279">
        <v>33000000</v>
      </c>
      <c r="J52" s="279">
        <v>33000000</v>
      </c>
      <c r="K52" s="275" t="s">
        <v>294</v>
      </c>
      <c r="L52" s="275" t="s">
        <v>294</v>
      </c>
      <c r="M52" s="275" t="s">
        <v>944</v>
      </c>
      <c r="N52" s="280" t="s">
        <v>945</v>
      </c>
      <c r="O52" s="275" t="s">
        <v>946</v>
      </c>
      <c r="P52" s="275" t="s">
        <v>947</v>
      </c>
      <c r="Q52" s="245" t="s">
        <v>973</v>
      </c>
      <c r="R52" s="245" t="s">
        <v>294</v>
      </c>
      <c r="S52" s="245" t="s">
        <v>294</v>
      </c>
      <c r="T52" s="272"/>
    </row>
    <row r="53" spans="1:20" s="250" customFormat="1" ht="50.4" x14ac:dyDescent="0.3">
      <c r="A53" s="275" t="s">
        <v>954</v>
      </c>
      <c r="B53" s="276" t="s">
        <v>1006</v>
      </c>
      <c r="C53" s="275" t="s">
        <v>1007</v>
      </c>
      <c r="D53" s="275" t="s">
        <v>1007</v>
      </c>
      <c r="E53" s="275" t="s">
        <v>951</v>
      </c>
      <c r="F53" s="275" t="s">
        <v>941</v>
      </c>
      <c r="G53" s="275" t="s">
        <v>968</v>
      </c>
      <c r="H53" s="275" t="s">
        <v>294</v>
      </c>
      <c r="I53" s="279">
        <v>41000000</v>
      </c>
      <c r="J53" s="279">
        <v>41000000</v>
      </c>
      <c r="K53" s="275" t="s">
        <v>294</v>
      </c>
      <c r="L53" s="275" t="s">
        <v>294</v>
      </c>
      <c r="M53" s="275" t="s">
        <v>944</v>
      </c>
      <c r="N53" s="280" t="s">
        <v>945</v>
      </c>
      <c r="O53" s="275" t="s">
        <v>946</v>
      </c>
      <c r="P53" s="275" t="s">
        <v>947</v>
      </c>
      <c r="Q53" s="245" t="s">
        <v>973</v>
      </c>
      <c r="R53" s="245" t="s">
        <v>294</v>
      </c>
      <c r="S53" s="245" t="s">
        <v>294</v>
      </c>
      <c r="T53" s="272"/>
    </row>
    <row r="54" spans="1:20" s="250" customFormat="1" ht="37.799999999999997" x14ac:dyDescent="0.3">
      <c r="A54" s="275" t="s">
        <v>954</v>
      </c>
      <c r="B54" s="276" t="s">
        <v>1008</v>
      </c>
      <c r="C54" s="275" t="s">
        <v>941</v>
      </c>
      <c r="D54" s="275" t="s">
        <v>941</v>
      </c>
      <c r="E54" s="275" t="s">
        <v>951</v>
      </c>
      <c r="F54" s="275" t="s">
        <v>941</v>
      </c>
      <c r="G54" s="275" t="s">
        <v>943</v>
      </c>
      <c r="H54" s="275" t="s">
        <v>294</v>
      </c>
      <c r="I54" s="279">
        <v>30000000</v>
      </c>
      <c r="J54" s="279">
        <v>30000000</v>
      </c>
      <c r="K54" s="275" t="s">
        <v>294</v>
      </c>
      <c r="L54" s="275" t="s">
        <v>294</v>
      </c>
      <c r="M54" s="275" t="s">
        <v>944</v>
      </c>
      <c r="N54" s="280" t="s">
        <v>945</v>
      </c>
      <c r="O54" s="275" t="s">
        <v>946</v>
      </c>
      <c r="P54" s="275" t="s">
        <v>947</v>
      </c>
      <c r="Q54" s="245" t="s">
        <v>973</v>
      </c>
      <c r="R54" s="245" t="s">
        <v>294</v>
      </c>
      <c r="S54" s="245" t="s">
        <v>294</v>
      </c>
      <c r="T54" s="272"/>
    </row>
    <row r="55" spans="1:20" s="250" customFormat="1" ht="37.799999999999997" x14ac:dyDescent="0.3">
      <c r="A55" s="275" t="s">
        <v>1009</v>
      </c>
      <c r="B55" s="276" t="s">
        <v>1010</v>
      </c>
      <c r="C55" s="275" t="s">
        <v>941</v>
      </c>
      <c r="D55" s="275" t="s">
        <v>941</v>
      </c>
      <c r="E55" s="275" t="s">
        <v>951</v>
      </c>
      <c r="F55" s="275" t="s">
        <v>941</v>
      </c>
      <c r="G55" s="275" t="s">
        <v>986</v>
      </c>
      <c r="H55" s="275" t="s">
        <v>294</v>
      </c>
      <c r="I55" s="279">
        <v>38000000</v>
      </c>
      <c r="J55" s="279">
        <v>38000000</v>
      </c>
      <c r="K55" s="275" t="s">
        <v>294</v>
      </c>
      <c r="L55" s="275" t="s">
        <v>294</v>
      </c>
      <c r="M55" s="275" t="s">
        <v>944</v>
      </c>
      <c r="N55" s="280" t="s">
        <v>945</v>
      </c>
      <c r="O55" s="275" t="s">
        <v>946</v>
      </c>
      <c r="P55" s="275" t="s">
        <v>947</v>
      </c>
      <c r="Q55" s="245" t="s">
        <v>973</v>
      </c>
      <c r="R55" s="245" t="s">
        <v>294</v>
      </c>
      <c r="S55" s="245" t="s">
        <v>294</v>
      </c>
      <c r="T55" s="272"/>
    </row>
    <row r="56" spans="1:20" s="250" customFormat="1" ht="25.2" x14ac:dyDescent="0.3">
      <c r="A56" s="275" t="s">
        <v>1011</v>
      </c>
      <c r="B56" s="276" t="s">
        <v>1012</v>
      </c>
      <c r="C56" s="275" t="s">
        <v>941</v>
      </c>
      <c r="D56" s="275" t="s">
        <v>941</v>
      </c>
      <c r="E56" s="275" t="s">
        <v>951</v>
      </c>
      <c r="F56" s="275" t="s">
        <v>941</v>
      </c>
      <c r="G56" s="275" t="s">
        <v>1013</v>
      </c>
      <c r="H56" s="275" t="s">
        <v>294</v>
      </c>
      <c r="I56" s="279">
        <v>1000000000</v>
      </c>
      <c r="J56" s="279">
        <v>1000000000</v>
      </c>
      <c r="K56" s="275" t="s">
        <v>294</v>
      </c>
      <c r="L56" s="275" t="s">
        <v>294</v>
      </c>
      <c r="M56" s="275" t="s">
        <v>944</v>
      </c>
      <c r="N56" s="280" t="s">
        <v>945</v>
      </c>
      <c r="O56" s="275" t="s">
        <v>946</v>
      </c>
      <c r="P56" s="275" t="s">
        <v>947</v>
      </c>
      <c r="Q56" s="245" t="s">
        <v>973</v>
      </c>
      <c r="R56" s="245" t="s">
        <v>294</v>
      </c>
      <c r="S56" s="245" t="s">
        <v>294</v>
      </c>
      <c r="T56" s="272"/>
    </row>
    <row r="57" spans="1:20" s="250" customFormat="1" ht="26.4" x14ac:dyDescent="0.3">
      <c r="A57" s="275" t="s">
        <v>1014</v>
      </c>
      <c r="B57" s="281" t="s">
        <v>1015</v>
      </c>
      <c r="C57" s="275" t="s">
        <v>941</v>
      </c>
      <c r="D57" s="275" t="s">
        <v>941</v>
      </c>
      <c r="E57" s="275" t="s">
        <v>951</v>
      </c>
      <c r="F57" s="275" t="s">
        <v>941</v>
      </c>
      <c r="G57" s="275" t="s">
        <v>968</v>
      </c>
      <c r="H57" s="275" t="s">
        <v>294</v>
      </c>
      <c r="I57" s="279">
        <v>200000000</v>
      </c>
      <c r="J57" s="279">
        <v>200000000</v>
      </c>
      <c r="K57" s="275" t="s">
        <v>294</v>
      </c>
      <c r="L57" s="275" t="s">
        <v>294</v>
      </c>
      <c r="M57" s="275" t="s">
        <v>944</v>
      </c>
      <c r="N57" s="280" t="s">
        <v>945</v>
      </c>
      <c r="O57" s="275" t="s">
        <v>946</v>
      </c>
      <c r="P57" s="275" t="s">
        <v>947</v>
      </c>
      <c r="Q57" s="245" t="s">
        <v>973</v>
      </c>
      <c r="R57" s="245" t="s">
        <v>294</v>
      </c>
      <c r="S57" s="245" t="s">
        <v>294</v>
      </c>
      <c r="T57" s="272"/>
    </row>
    <row r="58" spans="1:20" s="250" customFormat="1" ht="25.2" x14ac:dyDescent="0.3">
      <c r="A58" s="275" t="s">
        <v>1016</v>
      </c>
      <c r="B58" s="276" t="s">
        <v>1017</v>
      </c>
      <c r="C58" s="275" t="s">
        <v>941</v>
      </c>
      <c r="D58" s="275" t="s">
        <v>941</v>
      </c>
      <c r="E58" s="275" t="s">
        <v>951</v>
      </c>
      <c r="F58" s="275" t="s">
        <v>941</v>
      </c>
      <c r="G58" s="275" t="s">
        <v>968</v>
      </c>
      <c r="H58" s="275" t="s">
        <v>294</v>
      </c>
      <c r="I58" s="279">
        <v>300000000</v>
      </c>
      <c r="J58" s="279">
        <v>300000000</v>
      </c>
      <c r="K58" s="275" t="s">
        <v>294</v>
      </c>
      <c r="L58" s="275" t="s">
        <v>294</v>
      </c>
      <c r="M58" s="275" t="s">
        <v>944</v>
      </c>
      <c r="N58" s="280" t="s">
        <v>945</v>
      </c>
      <c r="O58" s="275" t="s">
        <v>946</v>
      </c>
      <c r="P58" s="275" t="s">
        <v>947</v>
      </c>
      <c r="Q58" s="245" t="s">
        <v>973</v>
      </c>
      <c r="R58" s="245" t="s">
        <v>294</v>
      </c>
      <c r="S58" s="245" t="s">
        <v>294</v>
      </c>
      <c r="T58" s="272"/>
    </row>
    <row r="59" spans="1:20" s="250" customFormat="1" ht="25.2" x14ac:dyDescent="0.3">
      <c r="A59" s="275" t="s">
        <v>954</v>
      </c>
      <c r="B59" s="276" t="s">
        <v>1018</v>
      </c>
      <c r="C59" s="275" t="s">
        <v>941</v>
      </c>
      <c r="D59" s="275" t="s">
        <v>941</v>
      </c>
      <c r="E59" s="275" t="s">
        <v>951</v>
      </c>
      <c r="F59" s="275" t="s">
        <v>941</v>
      </c>
      <c r="G59" s="275" t="s">
        <v>943</v>
      </c>
      <c r="H59" s="275" t="s">
        <v>294</v>
      </c>
      <c r="I59" s="279">
        <v>38000000</v>
      </c>
      <c r="J59" s="279">
        <v>38000000</v>
      </c>
      <c r="K59" s="275" t="s">
        <v>294</v>
      </c>
      <c r="L59" s="275" t="s">
        <v>294</v>
      </c>
      <c r="M59" s="275" t="s">
        <v>944</v>
      </c>
      <c r="N59" s="280" t="s">
        <v>945</v>
      </c>
      <c r="O59" s="275" t="s">
        <v>946</v>
      </c>
      <c r="P59" s="275" t="s">
        <v>947</v>
      </c>
      <c r="Q59" s="245" t="s">
        <v>973</v>
      </c>
      <c r="R59" s="245" t="s">
        <v>294</v>
      </c>
      <c r="S59" s="245" t="s">
        <v>294</v>
      </c>
      <c r="T59" s="272"/>
    </row>
    <row r="60" spans="1:20" s="246" customFormat="1" ht="50.4" x14ac:dyDescent="0.3">
      <c r="A60" s="275" t="s">
        <v>1019</v>
      </c>
      <c r="B60" s="276" t="s">
        <v>1020</v>
      </c>
      <c r="C60" s="275" t="s">
        <v>941</v>
      </c>
      <c r="D60" s="275" t="s">
        <v>941</v>
      </c>
      <c r="E60" s="275" t="s">
        <v>951</v>
      </c>
      <c r="F60" s="275" t="s">
        <v>941</v>
      </c>
      <c r="G60" s="275" t="s">
        <v>943</v>
      </c>
      <c r="H60" s="275" t="s">
        <v>294</v>
      </c>
      <c r="I60" s="277">
        <f>11500000+(11500000*6%)</f>
        <v>12190000</v>
      </c>
      <c r="J60" s="277">
        <f>11500000+(11500000*6%)</f>
        <v>12190000</v>
      </c>
      <c r="K60" s="275" t="s">
        <v>294</v>
      </c>
      <c r="L60" s="275" t="s">
        <v>294</v>
      </c>
      <c r="M60" s="275" t="s">
        <v>944</v>
      </c>
      <c r="N60" s="278" t="s">
        <v>1021</v>
      </c>
      <c r="O60" s="275" t="s">
        <v>1022</v>
      </c>
      <c r="P60" s="275" t="s">
        <v>947</v>
      </c>
      <c r="Q60" s="245" t="s">
        <v>229</v>
      </c>
      <c r="R60" s="245" t="s">
        <v>294</v>
      </c>
      <c r="S60" s="245" t="s">
        <v>294</v>
      </c>
      <c r="T60" s="270"/>
    </row>
    <row r="61" spans="1:20" s="246" customFormat="1" ht="37.799999999999997" x14ac:dyDescent="0.3">
      <c r="A61" s="275" t="s">
        <v>1023</v>
      </c>
      <c r="B61" s="276" t="s">
        <v>1024</v>
      </c>
      <c r="C61" s="275" t="s">
        <v>941</v>
      </c>
      <c r="D61" s="275" t="s">
        <v>941</v>
      </c>
      <c r="E61" s="275" t="s">
        <v>951</v>
      </c>
      <c r="F61" s="275" t="s">
        <v>941</v>
      </c>
      <c r="G61" s="275" t="s">
        <v>943</v>
      </c>
      <c r="H61" s="275" t="s">
        <v>294</v>
      </c>
      <c r="I61" s="277">
        <f>150000000+(150000000*6%)</f>
        <v>159000000</v>
      </c>
      <c r="J61" s="277">
        <f>150000000+(150000000*6%)</f>
        <v>159000000</v>
      </c>
      <c r="K61" s="275" t="s">
        <v>294</v>
      </c>
      <c r="L61" s="275" t="s">
        <v>294</v>
      </c>
      <c r="M61" s="275" t="s">
        <v>944</v>
      </c>
      <c r="N61" s="278" t="s">
        <v>1025</v>
      </c>
      <c r="O61" s="275" t="s">
        <v>1022</v>
      </c>
      <c r="P61" s="275" t="s">
        <v>947</v>
      </c>
      <c r="Q61" s="245" t="s">
        <v>229</v>
      </c>
      <c r="R61" s="245" t="s">
        <v>294</v>
      </c>
      <c r="S61" s="245" t="s">
        <v>294</v>
      </c>
      <c r="T61" s="270"/>
    </row>
    <row r="62" spans="1:20" s="246" customFormat="1" ht="50.4" x14ac:dyDescent="0.3">
      <c r="A62" s="275" t="s">
        <v>949</v>
      </c>
      <c r="B62" s="276" t="s">
        <v>1026</v>
      </c>
      <c r="C62" s="275" t="s">
        <v>941</v>
      </c>
      <c r="D62" s="275" t="s">
        <v>941</v>
      </c>
      <c r="E62" s="275" t="s">
        <v>951</v>
      </c>
      <c r="F62" s="275" t="s">
        <v>941</v>
      </c>
      <c r="G62" s="275" t="s">
        <v>943</v>
      </c>
      <c r="H62" s="275" t="s">
        <v>294</v>
      </c>
      <c r="I62" s="277">
        <f>26400000+(26400000*6%)</f>
        <v>27984000</v>
      </c>
      <c r="J62" s="277">
        <f>26400000+(26400000*6%)</f>
        <v>27984000</v>
      </c>
      <c r="K62" s="275" t="s">
        <v>294</v>
      </c>
      <c r="L62" s="275" t="s">
        <v>294</v>
      </c>
      <c r="M62" s="275" t="s">
        <v>944</v>
      </c>
      <c r="N62" s="278" t="s">
        <v>1027</v>
      </c>
      <c r="O62" s="275" t="s">
        <v>1022</v>
      </c>
      <c r="P62" s="275" t="s">
        <v>947</v>
      </c>
      <c r="Q62" s="245" t="s">
        <v>229</v>
      </c>
      <c r="R62" s="245" t="s">
        <v>294</v>
      </c>
      <c r="S62" s="245" t="s">
        <v>294</v>
      </c>
      <c r="T62" s="270"/>
    </row>
    <row r="63" spans="1:20" s="246" customFormat="1" ht="37.799999999999997" x14ac:dyDescent="0.3">
      <c r="A63" s="275" t="s">
        <v>1028</v>
      </c>
      <c r="B63" s="276" t="s">
        <v>1029</v>
      </c>
      <c r="C63" s="275" t="s">
        <v>970</v>
      </c>
      <c r="D63" s="275" t="s">
        <v>970</v>
      </c>
      <c r="E63" s="275" t="s">
        <v>971</v>
      </c>
      <c r="F63" s="275" t="s">
        <v>941</v>
      </c>
      <c r="G63" s="275" t="s">
        <v>943</v>
      </c>
      <c r="H63" s="275" t="s">
        <v>294</v>
      </c>
      <c r="I63" s="277">
        <f>30000000+(30000000*6%)</f>
        <v>31800000</v>
      </c>
      <c r="J63" s="277">
        <f>30000000+(30000000*6%)</f>
        <v>31800000</v>
      </c>
      <c r="K63" s="275" t="s">
        <v>294</v>
      </c>
      <c r="L63" s="275" t="s">
        <v>294</v>
      </c>
      <c r="M63" s="275" t="s">
        <v>944</v>
      </c>
      <c r="N63" s="278" t="s">
        <v>1030</v>
      </c>
      <c r="O63" s="275" t="s">
        <v>1022</v>
      </c>
      <c r="P63" s="275" t="s">
        <v>947</v>
      </c>
      <c r="Q63" s="245" t="s">
        <v>229</v>
      </c>
      <c r="R63" s="245" t="s">
        <v>294</v>
      </c>
      <c r="S63" s="245" t="s">
        <v>294</v>
      </c>
      <c r="T63" s="270"/>
    </row>
    <row r="64" spans="1:20" s="246" customFormat="1" ht="75.599999999999994" x14ac:dyDescent="0.3">
      <c r="A64" s="275" t="s">
        <v>1031</v>
      </c>
      <c r="B64" s="276" t="s">
        <v>1032</v>
      </c>
      <c r="C64" s="275" t="s">
        <v>941</v>
      </c>
      <c r="D64" s="275" t="s">
        <v>941</v>
      </c>
      <c r="E64" s="275" t="s">
        <v>951</v>
      </c>
      <c r="F64" s="275" t="s">
        <v>941</v>
      </c>
      <c r="G64" s="275" t="s">
        <v>943</v>
      </c>
      <c r="H64" s="275" t="s">
        <v>294</v>
      </c>
      <c r="I64" s="277">
        <f>100000000+(100000000*6%)</f>
        <v>106000000</v>
      </c>
      <c r="J64" s="277">
        <f>100000000+(100000000*6%)</f>
        <v>106000000</v>
      </c>
      <c r="K64" s="275" t="s">
        <v>294</v>
      </c>
      <c r="L64" s="275" t="s">
        <v>294</v>
      </c>
      <c r="M64" s="275" t="s">
        <v>944</v>
      </c>
      <c r="N64" s="278" t="s">
        <v>1033</v>
      </c>
      <c r="O64" s="275" t="s">
        <v>1022</v>
      </c>
      <c r="P64" s="275" t="s">
        <v>947</v>
      </c>
      <c r="Q64" s="245" t="s">
        <v>229</v>
      </c>
      <c r="R64" s="245" t="s">
        <v>294</v>
      </c>
      <c r="S64" s="245" t="s">
        <v>294</v>
      </c>
      <c r="T64" s="270"/>
    </row>
    <row r="65" spans="1:20" s="246" customFormat="1" ht="37.799999999999997" x14ac:dyDescent="0.3">
      <c r="A65" s="275" t="s">
        <v>1034</v>
      </c>
      <c r="B65" s="276" t="s">
        <v>1035</v>
      </c>
      <c r="C65" s="275" t="s">
        <v>941</v>
      </c>
      <c r="D65" s="275" t="s">
        <v>941</v>
      </c>
      <c r="E65" s="275" t="s">
        <v>941</v>
      </c>
      <c r="F65" s="275" t="s">
        <v>941</v>
      </c>
      <c r="G65" s="275" t="s">
        <v>943</v>
      </c>
      <c r="H65" s="275" t="s">
        <v>294</v>
      </c>
      <c r="I65" s="277">
        <v>80000000</v>
      </c>
      <c r="J65" s="277">
        <v>80000000</v>
      </c>
      <c r="K65" s="275" t="s">
        <v>294</v>
      </c>
      <c r="L65" s="275" t="s">
        <v>294</v>
      </c>
      <c r="M65" s="275" t="s">
        <v>944</v>
      </c>
      <c r="N65" s="278" t="s">
        <v>1036</v>
      </c>
      <c r="O65" s="275" t="s">
        <v>1022</v>
      </c>
      <c r="P65" s="275">
        <v>3713000</v>
      </c>
      <c r="Q65" s="245" t="s">
        <v>229</v>
      </c>
      <c r="R65" s="245" t="s">
        <v>294</v>
      </c>
      <c r="S65" s="245" t="s">
        <v>294</v>
      </c>
      <c r="T65" s="270"/>
    </row>
    <row r="66" spans="1:20" s="246" customFormat="1" ht="50.4" x14ac:dyDescent="0.3">
      <c r="A66" s="275" t="s">
        <v>954</v>
      </c>
      <c r="B66" s="276" t="s">
        <v>1037</v>
      </c>
      <c r="C66" s="275" t="s">
        <v>941</v>
      </c>
      <c r="D66" s="275" t="s">
        <v>941</v>
      </c>
      <c r="E66" s="275" t="s">
        <v>951</v>
      </c>
      <c r="F66" s="275" t="s">
        <v>941</v>
      </c>
      <c r="G66" s="275" t="s">
        <v>943</v>
      </c>
      <c r="H66" s="275" t="s">
        <v>294</v>
      </c>
      <c r="I66" s="277">
        <f>25200000+(25200000*6%)</f>
        <v>26712000</v>
      </c>
      <c r="J66" s="277">
        <v>25200000</v>
      </c>
      <c r="K66" s="275" t="s">
        <v>294</v>
      </c>
      <c r="L66" s="275" t="s">
        <v>294</v>
      </c>
      <c r="M66" s="275" t="s">
        <v>944</v>
      </c>
      <c r="N66" s="278" t="s">
        <v>945</v>
      </c>
      <c r="O66" s="275" t="s">
        <v>1038</v>
      </c>
      <c r="P66" s="275" t="s">
        <v>947</v>
      </c>
      <c r="Q66" s="245" t="s">
        <v>227</v>
      </c>
      <c r="R66" s="245" t="s">
        <v>294</v>
      </c>
      <c r="S66" s="245" t="s">
        <v>294</v>
      </c>
      <c r="T66" s="270"/>
    </row>
    <row r="67" spans="1:20" s="246" customFormat="1" ht="50.4" x14ac:dyDescent="0.3">
      <c r="A67" s="275" t="s">
        <v>954</v>
      </c>
      <c r="B67" s="276" t="s">
        <v>1039</v>
      </c>
      <c r="C67" s="275" t="s">
        <v>941</v>
      </c>
      <c r="D67" s="275" t="s">
        <v>941</v>
      </c>
      <c r="E67" s="275" t="s">
        <v>951</v>
      </c>
      <c r="F67" s="275" t="s">
        <v>941</v>
      </c>
      <c r="G67" s="275" t="s">
        <v>943</v>
      </c>
      <c r="H67" s="275" t="s">
        <v>294</v>
      </c>
      <c r="I67" s="277">
        <v>27400000</v>
      </c>
      <c r="J67" s="277">
        <v>27400000</v>
      </c>
      <c r="K67" s="275" t="s">
        <v>294</v>
      </c>
      <c r="L67" s="275" t="s">
        <v>294</v>
      </c>
      <c r="M67" s="275" t="s">
        <v>944</v>
      </c>
      <c r="N67" s="278" t="s">
        <v>945</v>
      </c>
      <c r="O67" s="275" t="s">
        <v>1038</v>
      </c>
      <c r="P67" s="275" t="s">
        <v>947</v>
      </c>
      <c r="Q67" s="245" t="s">
        <v>227</v>
      </c>
      <c r="R67" s="245" t="s">
        <v>294</v>
      </c>
      <c r="S67" s="245" t="s">
        <v>294</v>
      </c>
      <c r="T67" s="270"/>
    </row>
    <row r="68" spans="1:20" s="246" customFormat="1" ht="50.4" x14ac:dyDescent="0.3">
      <c r="A68" s="275" t="s">
        <v>954</v>
      </c>
      <c r="B68" s="276" t="s">
        <v>1040</v>
      </c>
      <c r="C68" s="275" t="s">
        <v>941</v>
      </c>
      <c r="D68" s="275" t="s">
        <v>941</v>
      </c>
      <c r="E68" s="275" t="s">
        <v>951</v>
      </c>
      <c r="F68" s="275" t="s">
        <v>941</v>
      </c>
      <c r="G68" s="275" t="s">
        <v>943</v>
      </c>
      <c r="H68" s="275" t="s">
        <v>294</v>
      </c>
      <c r="I68" s="277">
        <v>27400000</v>
      </c>
      <c r="J68" s="277">
        <v>27400000</v>
      </c>
      <c r="K68" s="275" t="s">
        <v>294</v>
      </c>
      <c r="L68" s="275" t="s">
        <v>294</v>
      </c>
      <c r="M68" s="275" t="s">
        <v>944</v>
      </c>
      <c r="N68" s="278" t="s">
        <v>945</v>
      </c>
      <c r="O68" s="275" t="s">
        <v>1038</v>
      </c>
      <c r="P68" s="275" t="s">
        <v>947</v>
      </c>
      <c r="Q68" s="245" t="s">
        <v>227</v>
      </c>
      <c r="R68" s="245" t="s">
        <v>294</v>
      </c>
      <c r="S68" s="245" t="s">
        <v>294</v>
      </c>
      <c r="T68" s="270"/>
    </row>
    <row r="69" spans="1:20" s="246" customFormat="1" ht="50.4" x14ac:dyDescent="0.3">
      <c r="A69" s="275" t="s">
        <v>954</v>
      </c>
      <c r="B69" s="276" t="s">
        <v>1037</v>
      </c>
      <c r="C69" s="275" t="s">
        <v>941</v>
      </c>
      <c r="D69" s="275" t="s">
        <v>941</v>
      </c>
      <c r="E69" s="275" t="s">
        <v>951</v>
      </c>
      <c r="F69" s="275" t="s">
        <v>941</v>
      </c>
      <c r="G69" s="275" t="s">
        <v>943</v>
      </c>
      <c r="H69" s="275" t="s">
        <v>294</v>
      </c>
      <c r="I69" s="277">
        <v>27400000</v>
      </c>
      <c r="J69" s="277">
        <v>27400000</v>
      </c>
      <c r="K69" s="275" t="s">
        <v>294</v>
      </c>
      <c r="L69" s="275" t="s">
        <v>294</v>
      </c>
      <c r="M69" s="275" t="s">
        <v>944</v>
      </c>
      <c r="N69" s="278" t="s">
        <v>945</v>
      </c>
      <c r="O69" s="275" t="s">
        <v>1038</v>
      </c>
      <c r="P69" s="275" t="s">
        <v>947</v>
      </c>
      <c r="Q69" s="245" t="s">
        <v>227</v>
      </c>
      <c r="R69" s="245" t="s">
        <v>294</v>
      </c>
      <c r="S69" s="245" t="s">
        <v>294</v>
      </c>
      <c r="T69" s="270"/>
    </row>
    <row r="70" spans="1:20" s="246" customFormat="1" ht="50.4" x14ac:dyDescent="0.3">
      <c r="A70" s="275" t="s">
        <v>954</v>
      </c>
      <c r="B70" s="276" t="s">
        <v>976</v>
      </c>
      <c r="C70" s="275" t="s">
        <v>941</v>
      </c>
      <c r="D70" s="275" t="s">
        <v>941</v>
      </c>
      <c r="E70" s="275" t="s">
        <v>951</v>
      </c>
      <c r="F70" s="275" t="s">
        <v>941</v>
      </c>
      <c r="G70" s="275" t="s">
        <v>943</v>
      </c>
      <c r="H70" s="275" t="s">
        <v>294</v>
      </c>
      <c r="I70" s="277">
        <f>26300000+(26300000*6%)</f>
        <v>27878000</v>
      </c>
      <c r="J70" s="277">
        <f>26300000+(26300000*6%)</f>
        <v>27878000</v>
      </c>
      <c r="K70" s="275" t="s">
        <v>294</v>
      </c>
      <c r="L70" s="275" t="s">
        <v>294</v>
      </c>
      <c r="M70" s="275" t="s">
        <v>944</v>
      </c>
      <c r="N70" s="278" t="s">
        <v>945</v>
      </c>
      <c r="O70" s="275" t="s">
        <v>1038</v>
      </c>
      <c r="P70" s="275" t="s">
        <v>947</v>
      </c>
      <c r="Q70" s="245" t="s">
        <v>227</v>
      </c>
      <c r="R70" s="245" t="s">
        <v>294</v>
      </c>
      <c r="S70" s="245" t="s">
        <v>294</v>
      </c>
      <c r="T70" s="270"/>
    </row>
    <row r="71" spans="1:20" s="246" customFormat="1" ht="50.4" x14ac:dyDescent="0.3">
      <c r="A71" s="275" t="s">
        <v>954</v>
      </c>
      <c r="B71" s="276" t="s">
        <v>1037</v>
      </c>
      <c r="C71" s="275" t="s">
        <v>941</v>
      </c>
      <c r="D71" s="275" t="s">
        <v>941</v>
      </c>
      <c r="E71" s="275" t="s">
        <v>951</v>
      </c>
      <c r="F71" s="275" t="s">
        <v>941</v>
      </c>
      <c r="G71" s="275" t="s">
        <v>943</v>
      </c>
      <c r="H71" s="275" t="s">
        <v>294</v>
      </c>
      <c r="I71" s="277">
        <v>27400000</v>
      </c>
      <c r="J71" s="277">
        <v>27400000</v>
      </c>
      <c r="K71" s="275" t="s">
        <v>294</v>
      </c>
      <c r="L71" s="275" t="s">
        <v>294</v>
      </c>
      <c r="M71" s="275" t="s">
        <v>944</v>
      </c>
      <c r="N71" s="278" t="s">
        <v>945</v>
      </c>
      <c r="O71" s="275" t="s">
        <v>1038</v>
      </c>
      <c r="P71" s="275" t="s">
        <v>947</v>
      </c>
      <c r="Q71" s="245" t="s">
        <v>227</v>
      </c>
      <c r="R71" s="245" t="s">
        <v>294</v>
      </c>
      <c r="S71" s="245" t="s">
        <v>294</v>
      </c>
      <c r="T71" s="270"/>
    </row>
    <row r="72" spans="1:20" s="246" customFormat="1" ht="50.4" x14ac:dyDescent="0.3">
      <c r="A72" s="275" t="s">
        <v>954</v>
      </c>
      <c r="B72" s="276" t="s">
        <v>1037</v>
      </c>
      <c r="C72" s="275" t="s">
        <v>941</v>
      </c>
      <c r="D72" s="275" t="s">
        <v>941</v>
      </c>
      <c r="E72" s="275" t="s">
        <v>951</v>
      </c>
      <c r="F72" s="275" t="s">
        <v>941</v>
      </c>
      <c r="G72" s="275" t="s">
        <v>943</v>
      </c>
      <c r="H72" s="275" t="s">
        <v>294</v>
      </c>
      <c r="I72" s="277">
        <v>27400000</v>
      </c>
      <c r="J72" s="277">
        <v>27400000</v>
      </c>
      <c r="K72" s="275" t="s">
        <v>294</v>
      </c>
      <c r="L72" s="275" t="s">
        <v>294</v>
      </c>
      <c r="M72" s="275" t="s">
        <v>944</v>
      </c>
      <c r="N72" s="278" t="s">
        <v>945</v>
      </c>
      <c r="O72" s="275" t="s">
        <v>1038</v>
      </c>
      <c r="P72" s="275" t="s">
        <v>947</v>
      </c>
      <c r="Q72" s="245" t="s">
        <v>227</v>
      </c>
      <c r="R72" s="245" t="s">
        <v>294</v>
      </c>
      <c r="S72" s="245" t="s">
        <v>294</v>
      </c>
      <c r="T72" s="270"/>
    </row>
    <row r="73" spans="1:20" s="246" customFormat="1" ht="50.4" x14ac:dyDescent="0.3">
      <c r="A73" s="275" t="s">
        <v>954</v>
      </c>
      <c r="B73" s="276" t="s">
        <v>1037</v>
      </c>
      <c r="C73" s="275" t="s">
        <v>941</v>
      </c>
      <c r="D73" s="275" t="s">
        <v>941</v>
      </c>
      <c r="E73" s="275" t="s">
        <v>951</v>
      </c>
      <c r="F73" s="275" t="s">
        <v>941</v>
      </c>
      <c r="G73" s="275" t="s">
        <v>943</v>
      </c>
      <c r="H73" s="275" t="s">
        <v>294</v>
      </c>
      <c r="I73" s="277">
        <v>27400000</v>
      </c>
      <c r="J73" s="277">
        <v>27400000</v>
      </c>
      <c r="K73" s="275" t="s">
        <v>294</v>
      </c>
      <c r="L73" s="275" t="s">
        <v>294</v>
      </c>
      <c r="M73" s="275" t="s">
        <v>944</v>
      </c>
      <c r="N73" s="278" t="s">
        <v>945</v>
      </c>
      <c r="O73" s="275" t="s">
        <v>1038</v>
      </c>
      <c r="P73" s="275" t="s">
        <v>947</v>
      </c>
      <c r="Q73" s="245" t="s">
        <v>227</v>
      </c>
      <c r="R73" s="245" t="s">
        <v>294</v>
      </c>
      <c r="S73" s="245" t="s">
        <v>294</v>
      </c>
      <c r="T73" s="270"/>
    </row>
    <row r="74" spans="1:20" s="246" customFormat="1" ht="50.4" x14ac:dyDescent="0.3">
      <c r="A74" s="275" t="s">
        <v>954</v>
      </c>
      <c r="B74" s="276" t="s">
        <v>1041</v>
      </c>
      <c r="C74" s="275" t="s">
        <v>941</v>
      </c>
      <c r="D74" s="275" t="s">
        <v>941</v>
      </c>
      <c r="E74" s="275" t="s">
        <v>951</v>
      </c>
      <c r="F74" s="275" t="s">
        <v>941</v>
      </c>
      <c r="G74" s="275" t="s">
        <v>943</v>
      </c>
      <c r="H74" s="275" t="s">
        <v>294</v>
      </c>
      <c r="I74" s="277">
        <f>28500000+(28500000*6%)</f>
        <v>30210000</v>
      </c>
      <c r="J74" s="277">
        <f>28500000+(28500000*6%)</f>
        <v>30210000</v>
      </c>
      <c r="K74" s="275" t="s">
        <v>294</v>
      </c>
      <c r="L74" s="275" t="s">
        <v>294</v>
      </c>
      <c r="M74" s="275" t="s">
        <v>944</v>
      </c>
      <c r="N74" s="278" t="s">
        <v>945</v>
      </c>
      <c r="O74" s="275" t="s">
        <v>1038</v>
      </c>
      <c r="P74" s="275" t="s">
        <v>947</v>
      </c>
      <c r="Q74" s="245" t="s">
        <v>227</v>
      </c>
      <c r="R74" s="245" t="s">
        <v>294</v>
      </c>
      <c r="S74" s="245" t="s">
        <v>294</v>
      </c>
      <c r="T74" s="270"/>
    </row>
    <row r="75" spans="1:20" s="246" customFormat="1" ht="37.799999999999997" x14ac:dyDescent="0.3">
      <c r="A75" s="275" t="s">
        <v>954</v>
      </c>
      <c r="B75" s="276" t="s">
        <v>1042</v>
      </c>
      <c r="C75" s="275" t="s">
        <v>941</v>
      </c>
      <c r="D75" s="275" t="s">
        <v>941</v>
      </c>
      <c r="E75" s="275" t="s">
        <v>951</v>
      </c>
      <c r="F75" s="275" t="s">
        <v>941</v>
      </c>
      <c r="G75" s="275" t="s">
        <v>943</v>
      </c>
      <c r="H75" s="275" t="s">
        <v>294</v>
      </c>
      <c r="I75" s="277">
        <f>29600000+(29600000*6%)</f>
        <v>31376000</v>
      </c>
      <c r="J75" s="277">
        <f>29600000+(29600000*6%)</f>
        <v>31376000</v>
      </c>
      <c r="K75" s="275" t="s">
        <v>294</v>
      </c>
      <c r="L75" s="275" t="s">
        <v>294</v>
      </c>
      <c r="M75" s="275" t="s">
        <v>944</v>
      </c>
      <c r="N75" s="278" t="s">
        <v>945</v>
      </c>
      <c r="O75" s="275" t="s">
        <v>1038</v>
      </c>
      <c r="P75" s="275" t="s">
        <v>947</v>
      </c>
      <c r="Q75" s="245" t="s">
        <v>227</v>
      </c>
      <c r="R75" s="245" t="s">
        <v>294</v>
      </c>
      <c r="S75" s="245" t="s">
        <v>294</v>
      </c>
      <c r="T75" s="270"/>
    </row>
    <row r="76" spans="1:20" s="246" customFormat="1" ht="50.4" x14ac:dyDescent="0.3">
      <c r="A76" s="275" t="s">
        <v>954</v>
      </c>
      <c r="B76" s="276" t="s">
        <v>1043</v>
      </c>
      <c r="C76" s="275" t="s">
        <v>941</v>
      </c>
      <c r="D76" s="275" t="s">
        <v>941</v>
      </c>
      <c r="E76" s="275" t="s">
        <v>951</v>
      </c>
      <c r="F76" s="275" t="s">
        <v>941</v>
      </c>
      <c r="G76" s="275" t="s">
        <v>943</v>
      </c>
      <c r="H76" s="275" t="s">
        <v>294</v>
      </c>
      <c r="I76" s="277">
        <f>26300000+(26300000*6%)</f>
        <v>27878000</v>
      </c>
      <c r="J76" s="277">
        <f>26300000+(26300000*6%)</f>
        <v>27878000</v>
      </c>
      <c r="K76" s="275" t="s">
        <v>294</v>
      </c>
      <c r="L76" s="275" t="s">
        <v>294</v>
      </c>
      <c r="M76" s="275" t="s">
        <v>944</v>
      </c>
      <c r="N76" s="278" t="s">
        <v>945</v>
      </c>
      <c r="O76" s="275" t="s">
        <v>1038</v>
      </c>
      <c r="P76" s="275" t="s">
        <v>947</v>
      </c>
      <c r="Q76" s="245" t="s">
        <v>227</v>
      </c>
      <c r="R76" s="245" t="s">
        <v>294</v>
      </c>
      <c r="S76" s="245" t="s">
        <v>294</v>
      </c>
      <c r="T76" s="270"/>
    </row>
    <row r="77" spans="1:20" s="246" customFormat="1" ht="50.4" x14ac:dyDescent="0.3">
      <c r="A77" s="275" t="s">
        <v>954</v>
      </c>
      <c r="B77" s="276" t="s">
        <v>1044</v>
      </c>
      <c r="C77" s="275" t="s">
        <v>941</v>
      </c>
      <c r="D77" s="275" t="s">
        <v>941</v>
      </c>
      <c r="E77" s="275" t="s">
        <v>951</v>
      </c>
      <c r="F77" s="275" t="s">
        <v>941</v>
      </c>
      <c r="G77" s="275" t="s">
        <v>943</v>
      </c>
      <c r="H77" s="275" t="s">
        <v>294</v>
      </c>
      <c r="I77" s="277">
        <f>26300000+(26300000*6%)</f>
        <v>27878000</v>
      </c>
      <c r="J77" s="277">
        <f>26300000+(26300000*6%)</f>
        <v>27878000</v>
      </c>
      <c r="K77" s="275" t="s">
        <v>294</v>
      </c>
      <c r="L77" s="275" t="s">
        <v>294</v>
      </c>
      <c r="M77" s="275" t="s">
        <v>944</v>
      </c>
      <c r="N77" s="278" t="s">
        <v>945</v>
      </c>
      <c r="O77" s="275" t="s">
        <v>1038</v>
      </c>
      <c r="P77" s="275" t="s">
        <v>947</v>
      </c>
      <c r="Q77" s="245" t="s">
        <v>227</v>
      </c>
      <c r="R77" s="245" t="s">
        <v>294</v>
      </c>
      <c r="S77" s="245" t="s">
        <v>294</v>
      </c>
      <c r="T77" s="270"/>
    </row>
    <row r="78" spans="1:20" s="246" customFormat="1" ht="88.2" x14ac:dyDescent="0.3">
      <c r="A78" s="275" t="s">
        <v>954</v>
      </c>
      <c r="B78" s="276" t="s">
        <v>1045</v>
      </c>
      <c r="C78" s="275" t="s">
        <v>941</v>
      </c>
      <c r="D78" s="275" t="s">
        <v>941</v>
      </c>
      <c r="E78" s="275" t="s">
        <v>951</v>
      </c>
      <c r="F78" s="275" t="s">
        <v>941</v>
      </c>
      <c r="G78" s="275" t="s">
        <v>943</v>
      </c>
      <c r="H78" s="275" t="s">
        <v>294</v>
      </c>
      <c r="I78" s="277">
        <v>34980000</v>
      </c>
      <c r="J78" s="277">
        <v>34980000</v>
      </c>
      <c r="K78" s="275" t="s">
        <v>294</v>
      </c>
      <c r="L78" s="275" t="s">
        <v>294</v>
      </c>
      <c r="M78" s="275" t="s">
        <v>944</v>
      </c>
      <c r="N78" s="278" t="s">
        <v>945</v>
      </c>
      <c r="O78" s="275" t="s">
        <v>1046</v>
      </c>
      <c r="P78" s="275" t="s">
        <v>947</v>
      </c>
      <c r="Q78" s="245" t="s">
        <v>230</v>
      </c>
      <c r="R78" s="245" t="s">
        <v>294</v>
      </c>
      <c r="S78" s="245" t="s">
        <v>294</v>
      </c>
      <c r="T78" s="270"/>
    </row>
    <row r="79" spans="1:20" s="246" customFormat="1" ht="63" x14ac:dyDescent="0.3">
      <c r="A79" s="275" t="s">
        <v>954</v>
      </c>
      <c r="B79" s="276" t="s">
        <v>1047</v>
      </c>
      <c r="C79" s="275" t="s">
        <v>941</v>
      </c>
      <c r="D79" s="275" t="s">
        <v>941</v>
      </c>
      <c r="E79" s="275" t="s">
        <v>951</v>
      </c>
      <c r="F79" s="275" t="s">
        <v>941</v>
      </c>
      <c r="G79" s="275" t="s">
        <v>943</v>
      </c>
      <c r="H79" s="275" t="s">
        <v>294</v>
      </c>
      <c r="I79" s="277">
        <v>46200000</v>
      </c>
      <c r="J79" s="277">
        <v>46200000</v>
      </c>
      <c r="K79" s="275" t="s">
        <v>294</v>
      </c>
      <c r="L79" s="275" t="s">
        <v>294</v>
      </c>
      <c r="M79" s="275" t="s">
        <v>944</v>
      </c>
      <c r="N79" s="278" t="s">
        <v>945</v>
      </c>
      <c r="O79" s="275" t="s">
        <v>1048</v>
      </c>
      <c r="P79" s="275" t="s">
        <v>1049</v>
      </c>
      <c r="Q79" s="245" t="s">
        <v>296</v>
      </c>
      <c r="R79" s="245" t="s">
        <v>294</v>
      </c>
      <c r="S79" s="245" t="s">
        <v>294</v>
      </c>
      <c r="T79" s="270"/>
    </row>
    <row r="80" spans="1:20" s="246" customFormat="1" ht="75.599999999999994" x14ac:dyDescent="0.3">
      <c r="A80" s="275" t="s">
        <v>954</v>
      </c>
      <c r="B80" s="276" t="s">
        <v>1050</v>
      </c>
      <c r="C80" s="275" t="s">
        <v>941</v>
      </c>
      <c r="D80" s="275" t="s">
        <v>941</v>
      </c>
      <c r="E80" s="275" t="s">
        <v>951</v>
      </c>
      <c r="F80" s="275" t="s">
        <v>941</v>
      </c>
      <c r="G80" s="275" t="s">
        <v>943</v>
      </c>
      <c r="H80" s="275" t="s">
        <v>294</v>
      </c>
      <c r="I80" s="277">
        <v>52800000</v>
      </c>
      <c r="J80" s="277">
        <v>52800000</v>
      </c>
      <c r="K80" s="275" t="s">
        <v>294</v>
      </c>
      <c r="L80" s="275" t="s">
        <v>294</v>
      </c>
      <c r="M80" s="275" t="s">
        <v>944</v>
      </c>
      <c r="N80" s="278" t="s">
        <v>945</v>
      </c>
      <c r="O80" s="275" t="s">
        <v>1048</v>
      </c>
      <c r="P80" s="275" t="s">
        <v>1049</v>
      </c>
      <c r="Q80" s="245" t="s">
        <v>296</v>
      </c>
      <c r="R80" s="245" t="s">
        <v>294</v>
      </c>
      <c r="S80" s="245" t="s">
        <v>294</v>
      </c>
      <c r="T80" s="270"/>
    </row>
    <row r="81" spans="1:20" s="246" customFormat="1" ht="63" x14ac:dyDescent="0.3">
      <c r="A81" s="275" t="s">
        <v>954</v>
      </c>
      <c r="B81" s="276" t="s">
        <v>1051</v>
      </c>
      <c r="C81" s="275" t="s">
        <v>941</v>
      </c>
      <c r="D81" s="275" t="s">
        <v>941</v>
      </c>
      <c r="E81" s="275" t="s">
        <v>951</v>
      </c>
      <c r="F81" s="275" t="s">
        <v>941</v>
      </c>
      <c r="G81" s="275" t="s">
        <v>943</v>
      </c>
      <c r="H81" s="275" t="s">
        <v>294</v>
      </c>
      <c r="I81" s="277">
        <v>52800000</v>
      </c>
      <c r="J81" s="277">
        <v>52800000</v>
      </c>
      <c r="K81" s="275" t="s">
        <v>294</v>
      </c>
      <c r="L81" s="275" t="s">
        <v>294</v>
      </c>
      <c r="M81" s="275" t="s">
        <v>944</v>
      </c>
      <c r="N81" s="278" t="s">
        <v>945</v>
      </c>
      <c r="O81" s="275" t="s">
        <v>1048</v>
      </c>
      <c r="P81" s="275" t="s">
        <v>1049</v>
      </c>
      <c r="Q81" s="245" t="s">
        <v>296</v>
      </c>
      <c r="R81" s="245" t="s">
        <v>294</v>
      </c>
      <c r="S81" s="245" t="s">
        <v>294</v>
      </c>
      <c r="T81" s="270"/>
    </row>
    <row r="82" spans="1:20" s="246" customFormat="1" ht="37.799999999999997" x14ac:dyDescent="0.3">
      <c r="A82" s="275" t="s">
        <v>954</v>
      </c>
      <c r="B82" s="276" t="s">
        <v>1052</v>
      </c>
      <c r="C82" s="275" t="s">
        <v>941</v>
      </c>
      <c r="D82" s="275" t="s">
        <v>941</v>
      </c>
      <c r="E82" s="275" t="s">
        <v>951</v>
      </c>
      <c r="F82" s="275" t="s">
        <v>941</v>
      </c>
      <c r="G82" s="275" t="s">
        <v>943</v>
      </c>
      <c r="H82" s="275" t="s">
        <v>294</v>
      </c>
      <c r="I82" s="277">
        <v>47300000</v>
      </c>
      <c r="J82" s="277">
        <v>47300000</v>
      </c>
      <c r="K82" s="275" t="s">
        <v>294</v>
      </c>
      <c r="L82" s="275" t="s">
        <v>294</v>
      </c>
      <c r="M82" s="275" t="s">
        <v>944</v>
      </c>
      <c r="N82" s="278" t="s">
        <v>945</v>
      </c>
      <c r="O82" s="275" t="s">
        <v>1048</v>
      </c>
      <c r="P82" s="275" t="s">
        <v>1049</v>
      </c>
      <c r="Q82" s="245" t="s">
        <v>296</v>
      </c>
      <c r="R82" s="245" t="s">
        <v>294</v>
      </c>
      <c r="S82" s="245" t="s">
        <v>294</v>
      </c>
      <c r="T82" s="270"/>
    </row>
    <row r="83" spans="1:20" s="246" customFormat="1" ht="37.799999999999997" x14ac:dyDescent="0.3">
      <c r="A83" s="275" t="s">
        <v>954</v>
      </c>
      <c r="B83" s="276" t="s">
        <v>1053</v>
      </c>
      <c r="C83" s="275" t="s">
        <v>941</v>
      </c>
      <c r="D83" s="275" t="s">
        <v>941</v>
      </c>
      <c r="E83" s="275" t="s">
        <v>951</v>
      </c>
      <c r="F83" s="275" t="s">
        <v>941</v>
      </c>
      <c r="G83" s="275" t="s">
        <v>943</v>
      </c>
      <c r="H83" s="275" t="s">
        <v>294</v>
      </c>
      <c r="I83" s="277">
        <v>38500000</v>
      </c>
      <c r="J83" s="277">
        <v>38500000</v>
      </c>
      <c r="K83" s="275" t="s">
        <v>294</v>
      </c>
      <c r="L83" s="275" t="s">
        <v>294</v>
      </c>
      <c r="M83" s="275" t="s">
        <v>944</v>
      </c>
      <c r="N83" s="278" t="s">
        <v>945</v>
      </c>
      <c r="O83" s="275" t="s">
        <v>1048</v>
      </c>
      <c r="P83" s="275" t="s">
        <v>1049</v>
      </c>
      <c r="Q83" s="245" t="s">
        <v>296</v>
      </c>
      <c r="R83" s="245" t="s">
        <v>294</v>
      </c>
      <c r="S83" s="245" t="s">
        <v>294</v>
      </c>
      <c r="T83" s="270"/>
    </row>
    <row r="84" spans="1:20" s="246" customFormat="1" ht="75.599999999999994" x14ac:dyDescent="0.3">
      <c r="A84" s="275" t="s">
        <v>954</v>
      </c>
      <c r="B84" s="276" t="s">
        <v>1054</v>
      </c>
      <c r="C84" s="275" t="s">
        <v>941</v>
      </c>
      <c r="D84" s="275" t="s">
        <v>941</v>
      </c>
      <c r="E84" s="275" t="s">
        <v>951</v>
      </c>
      <c r="F84" s="275" t="s">
        <v>941</v>
      </c>
      <c r="G84" s="275" t="s">
        <v>943</v>
      </c>
      <c r="H84" s="275" t="s">
        <v>294</v>
      </c>
      <c r="I84" s="277">
        <v>35200000</v>
      </c>
      <c r="J84" s="277">
        <v>35200000</v>
      </c>
      <c r="K84" s="275" t="s">
        <v>294</v>
      </c>
      <c r="L84" s="275" t="s">
        <v>294</v>
      </c>
      <c r="M84" s="275" t="s">
        <v>944</v>
      </c>
      <c r="N84" s="278" t="s">
        <v>945</v>
      </c>
      <c r="O84" s="275" t="s">
        <v>1048</v>
      </c>
      <c r="P84" s="275" t="s">
        <v>1049</v>
      </c>
      <c r="Q84" s="245" t="s">
        <v>296</v>
      </c>
      <c r="R84" s="245" t="s">
        <v>294</v>
      </c>
      <c r="S84" s="245" t="s">
        <v>294</v>
      </c>
      <c r="T84" s="270"/>
    </row>
    <row r="85" spans="1:20" s="246" customFormat="1" ht="63" x14ac:dyDescent="0.3">
      <c r="A85" s="275" t="s">
        <v>954</v>
      </c>
      <c r="B85" s="276" t="s">
        <v>1055</v>
      </c>
      <c r="C85" s="275" t="s">
        <v>941</v>
      </c>
      <c r="D85" s="275" t="s">
        <v>941</v>
      </c>
      <c r="E85" s="275" t="s">
        <v>951</v>
      </c>
      <c r="F85" s="275" t="s">
        <v>941</v>
      </c>
      <c r="G85" s="275" t="s">
        <v>943</v>
      </c>
      <c r="H85" s="275" t="s">
        <v>294</v>
      </c>
      <c r="I85" s="277">
        <v>47300000</v>
      </c>
      <c r="J85" s="277">
        <v>47300000</v>
      </c>
      <c r="K85" s="275" t="s">
        <v>294</v>
      </c>
      <c r="L85" s="275" t="s">
        <v>294</v>
      </c>
      <c r="M85" s="275" t="s">
        <v>944</v>
      </c>
      <c r="N85" s="278" t="s">
        <v>945</v>
      </c>
      <c r="O85" s="275" t="s">
        <v>1048</v>
      </c>
      <c r="P85" s="275" t="s">
        <v>1049</v>
      </c>
      <c r="Q85" s="245" t="s">
        <v>296</v>
      </c>
      <c r="R85" s="245" t="s">
        <v>294</v>
      </c>
      <c r="S85" s="245" t="s">
        <v>294</v>
      </c>
      <c r="T85" s="270"/>
    </row>
    <row r="86" spans="1:20" s="246" customFormat="1" ht="63" x14ac:dyDescent="0.3">
      <c r="A86" s="275" t="s">
        <v>949</v>
      </c>
      <c r="B86" s="276" t="s">
        <v>1056</v>
      </c>
      <c r="C86" s="275" t="s">
        <v>941</v>
      </c>
      <c r="D86" s="275" t="s">
        <v>941</v>
      </c>
      <c r="E86" s="275" t="s">
        <v>951</v>
      </c>
      <c r="F86" s="275" t="s">
        <v>941</v>
      </c>
      <c r="G86" s="275" t="s">
        <v>943</v>
      </c>
      <c r="H86" s="275" t="s">
        <v>294</v>
      </c>
      <c r="I86" s="277">
        <v>38500000</v>
      </c>
      <c r="J86" s="277">
        <v>38500000</v>
      </c>
      <c r="K86" s="275" t="s">
        <v>294</v>
      </c>
      <c r="L86" s="275" t="s">
        <v>294</v>
      </c>
      <c r="M86" s="275" t="s">
        <v>944</v>
      </c>
      <c r="N86" s="278" t="s">
        <v>945</v>
      </c>
      <c r="O86" s="275" t="s">
        <v>1048</v>
      </c>
      <c r="P86" s="275" t="s">
        <v>1049</v>
      </c>
      <c r="Q86" s="245" t="s">
        <v>296</v>
      </c>
      <c r="R86" s="245" t="s">
        <v>294</v>
      </c>
      <c r="S86" s="245" t="s">
        <v>294</v>
      </c>
      <c r="T86" s="270"/>
    </row>
    <row r="87" spans="1:20" s="246" customFormat="1" ht="50.4" x14ac:dyDescent="0.3">
      <c r="A87" s="275" t="s">
        <v>954</v>
      </c>
      <c r="B87" s="276" t="s">
        <v>1057</v>
      </c>
      <c r="C87" s="275" t="s">
        <v>941</v>
      </c>
      <c r="D87" s="275" t="s">
        <v>941</v>
      </c>
      <c r="E87" s="275" t="s">
        <v>951</v>
      </c>
      <c r="F87" s="275" t="s">
        <v>941</v>
      </c>
      <c r="G87" s="275" t="s">
        <v>943</v>
      </c>
      <c r="H87" s="275" t="s">
        <v>294</v>
      </c>
      <c r="I87" s="277">
        <v>37400000</v>
      </c>
      <c r="J87" s="277">
        <v>37400000</v>
      </c>
      <c r="K87" s="275" t="s">
        <v>294</v>
      </c>
      <c r="L87" s="275" t="s">
        <v>294</v>
      </c>
      <c r="M87" s="275" t="s">
        <v>944</v>
      </c>
      <c r="N87" s="278" t="s">
        <v>945</v>
      </c>
      <c r="O87" s="275" t="s">
        <v>1048</v>
      </c>
      <c r="P87" s="275" t="s">
        <v>1049</v>
      </c>
      <c r="Q87" s="245" t="s">
        <v>296</v>
      </c>
      <c r="R87" s="245" t="s">
        <v>294</v>
      </c>
      <c r="S87" s="245" t="s">
        <v>294</v>
      </c>
      <c r="T87" s="270"/>
    </row>
    <row r="88" spans="1:20" s="246" customFormat="1" ht="63" x14ac:dyDescent="0.3">
      <c r="A88" s="275" t="s">
        <v>954</v>
      </c>
      <c r="B88" s="276" t="s">
        <v>1058</v>
      </c>
      <c r="C88" s="275" t="s">
        <v>941</v>
      </c>
      <c r="D88" s="275" t="s">
        <v>941</v>
      </c>
      <c r="E88" s="275" t="s">
        <v>951</v>
      </c>
      <c r="F88" s="275" t="s">
        <v>941</v>
      </c>
      <c r="G88" s="275" t="s">
        <v>943</v>
      </c>
      <c r="H88" s="275" t="s">
        <v>294</v>
      </c>
      <c r="I88" s="277">
        <v>38500000</v>
      </c>
      <c r="J88" s="277">
        <v>38500000</v>
      </c>
      <c r="K88" s="275" t="s">
        <v>294</v>
      </c>
      <c r="L88" s="275" t="s">
        <v>294</v>
      </c>
      <c r="M88" s="275" t="s">
        <v>944</v>
      </c>
      <c r="N88" s="278" t="s">
        <v>945</v>
      </c>
      <c r="O88" s="275" t="s">
        <v>1048</v>
      </c>
      <c r="P88" s="275" t="s">
        <v>1049</v>
      </c>
      <c r="Q88" s="245" t="s">
        <v>296</v>
      </c>
      <c r="R88" s="245" t="s">
        <v>294</v>
      </c>
      <c r="S88" s="245" t="s">
        <v>294</v>
      </c>
      <c r="T88" s="270"/>
    </row>
    <row r="89" spans="1:20" s="246" customFormat="1" ht="37.799999999999997" x14ac:dyDescent="0.3">
      <c r="A89" s="275" t="s">
        <v>954</v>
      </c>
      <c r="B89" s="276" t="s">
        <v>1059</v>
      </c>
      <c r="C89" s="275" t="s">
        <v>970</v>
      </c>
      <c r="D89" s="275" t="s">
        <v>970</v>
      </c>
      <c r="E89" s="275" t="s">
        <v>971</v>
      </c>
      <c r="F89" s="275" t="s">
        <v>941</v>
      </c>
      <c r="G89" s="275" t="s">
        <v>943</v>
      </c>
      <c r="H89" s="275" t="s">
        <v>294</v>
      </c>
      <c r="I89" s="277">
        <v>37400000</v>
      </c>
      <c r="J89" s="277">
        <v>37400000</v>
      </c>
      <c r="K89" s="275" t="s">
        <v>294</v>
      </c>
      <c r="L89" s="275" t="s">
        <v>294</v>
      </c>
      <c r="M89" s="275" t="s">
        <v>944</v>
      </c>
      <c r="N89" s="278" t="s">
        <v>945</v>
      </c>
      <c r="O89" s="275" t="s">
        <v>1048</v>
      </c>
      <c r="P89" s="275" t="s">
        <v>1049</v>
      </c>
      <c r="Q89" s="245" t="s">
        <v>296</v>
      </c>
      <c r="R89" s="245" t="s">
        <v>294</v>
      </c>
      <c r="S89" s="245" t="s">
        <v>294</v>
      </c>
      <c r="T89" s="270"/>
    </row>
    <row r="90" spans="1:20" s="246" customFormat="1" ht="37.799999999999997" x14ac:dyDescent="0.3">
      <c r="A90" s="275" t="s">
        <v>954</v>
      </c>
      <c r="B90" s="276" t="s">
        <v>1060</v>
      </c>
      <c r="C90" s="275" t="s">
        <v>970</v>
      </c>
      <c r="D90" s="275" t="s">
        <v>970</v>
      </c>
      <c r="E90" s="275" t="s">
        <v>971</v>
      </c>
      <c r="F90" s="275" t="s">
        <v>941</v>
      </c>
      <c r="G90" s="275" t="s">
        <v>943</v>
      </c>
      <c r="H90" s="275" t="s">
        <v>294</v>
      </c>
      <c r="I90" s="277">
        <v>40700000</v>
      </c>
      <c r="J90" s="277">
        <v>40700000</v>
      </c>
      <c r="K90" s="275" t="s">
        <v>294</v>
      </c>
      <c r="L90" s="275" t="s">
        <v>294</v>
      </c>
      <c r="M90" s="275" t="s">
        <v>944</v>
      </c>
      <c r="N90" s="278" t="s">
        <v>945</v>
      </c>
      <c r="O90" s="275" t="s">
        <v>1048</v>
      </c>
      <c r="P90" s="275" t="s">
        <v>1049</v>
      </c>
      <c r="Q90" s="245" t="s">
        <v>296</v>
      </c>
      <c r="R90" s="245" t="s">
        <v>294</v>
      </c>
      <c r="S90" s="245" t="s">
        <v>294</v>
      </c>
      <c r="T90" s="270"/>
    </row>
    <row r="91" spans="1:20" s="246" customFormat="1" ht="37.799999999999997" x14ac:dyDescent="0.3">
      <c r="A91" s="275" t="s">
        <v>954</v>
      </c>
      <c r="B91" s="276" t="s">
        <v>1061</v>
      </c>
      <c r="C91" s="275" t="s">
        <v>970</v>
      </c>
      <c r="D91" s="275" t="s">
        <v>970</v>
      </c>
      <c r="E91" s="275" t="s">
        <v>971</v>
      </c>
      <c r="F91" s="275" t="s">
        <v>941</v>
      </c>
      <c r="G91" s="275" t="s">
        <v>943</v>
      </c>
      <c r="H91" s="275" t="s">
        <v>294</v>
      </c>
      <c r="I91" s="277">
        <v>69300000</v>
      </c>
      <c r="J91" s="277">
        <v>69300000</v>
      </c>
      <c r="K91" s="275" t="s">
        <v>294</v>
      </c>
      <c r="L91" s="275" t="s">
        <v>294</v>
      </c>
      <c r="M91" s="275" t="s">
        <v>944</v>
      </c>
      <c r="N91" s="278" t="s">
        <v>945</v>
      </c>
      <c r="O91" s="275" t="s">
        <v>1048</v>
      </c>
      <c r="P91" s="275" t="s">
        <v>1049</v>
      </c>
      <c r="Q91" s="245" t="s">
        <v>296</v>
      </c>
      <c r="R91" s="245" t="s">
        <v>294</v>
      </c>
      <c r="S91" s="245" t="s">
        <v>294</v>
      </c>
      <c r="T91" s="270"/>
    </row>
    <row r="92" spans="1:20" s="246" customFormat="1" ht="37.799999999999997" x14ac:dyDescent="0.3">
      <c r="A92" s="275" t="s">
        <v>954</v>
      </c>
      <c r="B92" s="276" t="s">
        <v>1061</v>
      </c>
      <c r="C92" s="275" t="s">
        <v>970</v>
      </c>
      <c r="D92" s="275" t="s">
        <v>970</v>
      </c>
      <c r="E92" s="275" t="s">
        <v>971</v>
      </c>
      <c r="F92" s="275" t="s">
        <v>941</v>
      </c>
      <c r="G92" s="275" t="s">
        <v>943</v>
      </c>
      <c r="H92" s="275" t="s">
        <v>294</v>
      </c>
      <c r="I92" s="277">
        <v>30800000</v>
      </c>
      <c r="J92" s="277">
        <v>30800000</v>
      </c>
      <c r="K92" s="275" t="s">
        <v>294</v>
      </c>
      <c r="L92" s="275" t="s">
        <v>294</v>
      </c>
      <c r="M92" s="275" t="s">
        <v>944</v>
      </c>
      <c r="N92" s="278" t="s">
        <v>945</v>
      </c>
      <c r="O92" s="275" t="s">
        <v>1048</v>
      </c>
      <c r="P92" s="275" t="s">
        <v>1049</v>
      </c>
      <c r="Q92" s="245" t="s">
        <v>296</v>
      </c>
      <c r="R92" s="245" t="s">
        <v>294</v>
      </c>
      <c r="S92" s="245" t="s">
        <v>294</v>
      </c>
      <c r="T92" s="270"/>
    </row>
    <row r="93" spans="1:20" s="246" customFormat="1" ht="75.599999999999994" x14ac:dyDescent="0.3">
      <c r="A93" s="275" t="s">
        <v>949</v>
      </c>
      <c r="B93" s="276" t="s">
        <v>1054</v>
      </c>
      <c r="C93" s="275" t="s">
        <v>970</v>
      </c>
      <c r="D93" s="275" t="s">
        <v>970</v>
      </c>
      <c r="E93" s="275" t="s">
        <v>971</v>
      </c>
      <c r="F93" s="275" t="s">
        <v>941</v>
      </c>
      <c r="G93" s="275" t="s">
        <v>943</v>
      </c>
      <c r="H93" s="275" t="s">
        <v>294</v>
      </c>
      <c r="I93" s="277">
        <v>42550000</v>
      </c>
      <c r="J93" s="277">
        <v>42550000</v>
      </c>
      <c r="K93" s="275" t="s">
        <v>294</v>
      </c>
      <c r="L93" s="275" t="s">
        <v>294</v>
      </c>
      <c r="M93" s="275" t="s">
        <v>944</v>
      </c>
      <c r="N93" s="278" t="s">
        <v>945</v>
      </c>
      <c r="O93" s="275" t="s">
        <v>1048</v>
      </c>
      <c r="P93" s="275" t="s">
        <v>1049</v>
      </c>
      <c r="Q93" s="245" t="s">
        <v>296</v>
      </c>
      <c r="R93" s="245" t="s">
        <v>294</v>
      </c>
      <c r="S93" s="245" t="s">
        <v>294</v>
      </c>
      <c r="T93" s="270"/>
    </row>
    <row r="94" spans="1:20" s="246" customFormat="1" ht="63" x14ac:dyDescent="0.3">
      <c r="A94" s="275" t="s">
        <v>954</v>
      </c>
      <c r="B94" s="276" t="s">
        <v>1056</v>
      </c>
      <c r="C94" s="275" t="s">
        <v>970</v>
      </c>
      <c r="D94" s="275" t="s">
        <v>970</v>
      </c>
      <c r="E94" s="275" t="s">
        <v>971</v>
      </c>
      <c r="F94" s="275" t="s">
        <v>941</v>
      </c>
      <c r="G94" s="275" t="s">
        <v>943</v>
      </c>
      <c r="H94" s="275" t="s">
        <v>294</v>
      </c>
      <c r="I94" s="277">
        <v>27500000</v>
      </c>
      <c r="J94" s="277">
        <v>27500000</v>
      </c>
      <c r="K94" s="275" t="s">
        <v>294</v>
      </c>
      <c r="L94" s="275" t="s">
        <v>294</v>
      </c>
      <c r="M94" s="275" t="s">
        <v>944</v>
      </c>
      <c r="N94" s="278" t="s">
        <v>945</v>
      </c>
      <c r="O94" s="275" t="s">
        <v>1048</v>
      </c>
      <c r="P94" s="275" t="s">
        <v>1049</v>
      </c>
      <c r="Q94" s="245" t="s">
        <v>296</v>
      </c>
      <c r="R94" s="245" t="s">
        <v>294</v>
      </c>
      <c r="S94" s="245" t="s">
        <v>294</v>
      </c>
      <c r="T94" s="270"/>
    </row>
    <row r="95" spans="1:20" s="246" customFormat="1" ht="37.799999999999997" x14ac:dyDescent="0.3">
      <c r="A95" s="275" t="s">
        <v>949</v>
      </c>
      <c r="B95" s="276" t="s">
        <v>1062</v>
      </c>
      <c r="C95" s="275" t="s">
        <v>970</v>
      </c>
      <c r="D95" s="275" t="s">
        <v>970</v>
      </c>
      <c r="E95" s="275" t="s">
        <v>971</v>
      </c>
      <c r="F95" s="275" t="s">
        <v>941</v>
      </c>
      <c r="G95" s="275" t="s">
        <v>943</v>
      </c>
      <c r="H95" s="275" t="s">
        <v>294</v>
      </c>
      <c r="I95" s="277">
        <v>38500000</v>
      </c>
      <c r="J95" s="277">
        <v>38500000</v>
      </c>
      <c r="K95" s="275" t="s">
        <v>294</v>
      </c>
      <c r="L95" s="275" t="s">
        <v>294</v>
      </c>
      <c r="M95" s="275" t="s">
        <v>944</v>
      </c>
      <c r="N95" s="278" t="s">
        <v>945</v>
      </c>
      <c r="O95" s="275" t="s">
        <v>1048</v>
      </c>
      <c r="P95" s="275" t="s">
        <v>1049</v>
      </c>
      <c r="Q95" s="245" t="s">
        <v>296</v>
      </c>
      <c r="R95" s="245" t="s">
        <v>294</v>
      </c>
      <c r="S95" s="245" t="s">
        <v>294</v>
      </c>
      <c r="T95" s="270"/>
    </row>
    <row r="96" spans="1:20" s="246" customFormat="1" ht="37.799999999999997" x14ac:dyDescent="0.3">
      <c r="A96" s="275" t="s">
        <v>954</v>
      </c>
      <c r="B96" s="276" t="s">
        <v>1063</v>
      </c>
      <c r="C96" s="275" t="s">
        <v>941</v>
      </c>
      <c r="D96" s="275" t="s">
        <v>941</v>
      </c>
      <c r="E96" s="275" t="s">
        <v>951</v>
      </c>
      <c r="F96" s="275" t="s">
        <v>941</v>
      </c>
      <c r="G96" s="275" t="s">
        <v>943</v>
      </c>
      <c r="H96" s="275" t="s">
        <v>294</v>
      </c>
      <c r="I96" s="277">
        <v>35000000</v>
      </c>
      <c r="J96" s="277">
        <v>35000000</v>
      </c>
      <c r="K96" s="275" t="s">
        <v>294</v>
      </c>
      <c r="L96" s="275" t="s">
        <v>294</v>
      </c>
      <c r="M96" s="275" t="s">
        <v>944</v>
      </c>
      <c r="N96" s="278" t="s">
        <v>945</v>
      </c>
      <c r="O96" s="275" t="s">
        <v>1048</v>
      </c>
      <c r="P96" s="275" t="s">
        <v>1049</v>
      </c>
      <c r="Q96" s="245" t="s">
        <v>296</v>
      </c>
      <c r="R96" s="245" t="s">
        <v>294</v>
      </c>
      <c r="S96" s="245" t="s">
        <v>294</v>
      </c>
      <c r="T96" s="270"/>
    </row>
    <row r="97" spans="1:20" s="246" customFormat="1" ht="37.799999999999997" x14ac:dyDescent="0.3">
      <c r="A97" s="275" t="s">
        <v>954</v>
      </c>
      <c r="B97" s="276" t="s">
        <v>1064</v>
      </c>
      <c r="C97" s="275" t="s">
        <v>970</v>
      </c>
      <c r="D97" s="275" t="s">
        <v>970</v>
      </c>
      <c r="E97" s="275" t="s">
        <v>971</v>
      </c>
      <c r="F97" s="275" t="s">
        <v>941</v>
      </c>
      <c r="G97" s="275" t="s">
        <v>943</v>
      </c>
      <c r="H97" s="275" t="s">
        <v>294</v>
      </c>
      <c r="I97" s="277">
        <v>35200000</v>
      </c>
      <c r="J97" s="277">
        <v>35200000</v>
      </c>
      <c r="K97" s="275" t="s">
        <v>294</v>
      </c>
      <c r="L97" s="275" t="s">
        <v>294</v>
      </c>
      <c r="M97" s="275" t="s">
        <v>944</v>
      </c>
      <c r="N97" s="278" t="s">
        <v>945</v>
      </c>
      <c r="O97" s="275" t="s">
        <v>1048</v>
      </c>
      <c r="P97" s="275" t="s">
        <v>1049</v>
      </c>
      <c r="Q97" s="245" t="s">
        <v>296</v>
      </c>
      <c r="R97" s="245" t="s">
        <v>294</v>
      </c>
      <c r="S97" s="245" t="s">
        <v>294</v>
      </c>
      <c r="T97" s="270"/>
    </row>
    <row r="98" spans="1:20" s="246" customFormat="1" ht="37.799999999999997" x14ac:dyDescent="0.3">
      <c r="A98" s="275" t="s">
        <v>954</v>
      </c>
      <c r="B98" s="276" t="s">
        <v>1064</v>
      </c>
      <c r="C98" s="275" t="s">
        <v>970</v>
      </c>
      <c r="D98" s="275" t="s">
        <v>970</v>
      </c>
      <c r="E98" s="275" t="s">
        <v>971</v>
      </c>
      <c r="F98" s="275" t="s">
        <v>941</v>
      </c>
      <c r="G98" s="275" t="s">
        <v>943</v>
      </c>
      <c r="H98" s="275" t="s">
        <v>294</v>
      </c>
      <c r="I98" s="277">
        <v>35200000</v>
      </c>
      <c r="J98" s="277">
        <v>35200000</v>
      </c>
      <c r="K98" s="275" t="s">
        <v>294</v>
      </c>
      <c r="L98" s="275" t="s">
        <v>294</v>
      </c>
      <c r="M98" s="275" t="s">
        <v>944</v>
      </c>
      <c r="N98" s="278" t="s">
        <v>945</v>
      </c>
      <c r="O98" s="275" t="s">
        <v>1048</v>
      </c>
      <c r="P98" s="275" t="s">
        <v>1049</v>
      </c>
      <c r="Q98" s="245" t="s">
        <v>296</v>
      </c>
      <c r="R98" s="245" t="s">
        <v>294</v>
      </c>
      <c r="S98" s="245" t="s">
        <v>294</v>
      </c>
      <c r="T98" s="270"/>
    </row>
    <row r="99" spans="1:20" s="246" customFormat="1" ht="37.799999999999997" x14ac:dyDescent="0.3">
      <c r="A99" s="275" t="s">
        <v>954</v>
      </c>
      <c r="B99" s="276" t="s">
        <v>1064</v>
      </c>
      <c r="C99" s="275" t="s">
        <v>970</v>
      </c>
      <c r="D99" s="275" t="s">
        <v>970</v>
      </c>
      <c r="E99" s="275" t="s">
        <v>971</v>
      </c>
      <c r="F99" s="275" t="s">
        <v>941</v>
      </c>
      <c r="G99" s="275" t="s">
        <v>943</v>
      </c>
      <c r="H99" s="275" t="s">
        <v>294</v>
      </c>
      <c r="I99" s="277">
        <v>35200000</v>
      </c>
      <c r="J99" s="277">
        <v>35200000</v>
      </c>
      <c r="K99" s="275" t="s">
        <v>294</v>
      </c>
      <c r="L99" s="275" t="s">
        <v>294</v>
      </c>
      <c r="M99" s="275" t="s">
        <v>944</v>
      </c>
      <c r="N99" s="278" t="s">
        <v>945</v>
      </c>
      <c r="O99" s="275" t="s">
        <v>1048</v>
      </c>
      <c r="P99" s="275" t="s">
        <v>1049</v>
      </c>
      <c r="Q99" s="245" t="s">
        <v>296</v>
      </c>
      <c r="R99" s="245" t="s">
        <v>294</v>
      </c>
      <c r="S99" s="245" t="s">
        <v>294</v>
      </c>
      <c r="T99" s="270"/>
    </row>
    <row r="100" spans="1:20" s="246" customFormat="1" ht="37.799999999999997" x14ac:dyDescent="0.3">
      <c r="A100" s="275" t="s">
        <v>954</v>
      </c>
      <c r="B100" s="276" t="s">
        <v>1064</v>
      </c>
      <c r="C100" s="275" t="s">
        <v>970</v>
      </c>
      <c r="D100" s="275" t="s">
        <v>970</v>
      </c>
      <c r="E100" s="275" t="s">
        <v>971</v>
      </c>
      <c r="F100" s="275" t="s">
        <v>941</v>
      </c>
      <c r="G100" s="275" t="s">
        <v>943</v>
      </c>
      <c r="H100" s="275" t="s">
        <v>294</v>
      </c>
      <c r="I100" s="277">
        <v>35200000</v>
      </c>
      <c r="J100" s="277">
        <v>35200000</v>
      </c>
      <c r="K100" s="275" t="s">
        <v>294</v>
      </c>
      <c r="L100" s="275" t="s">
        <v>294</v>
      </c>
      <c r="M100" s="275" t="s">
        <v>944</v>
      </c>
      <c r="N100" s="278" t="s">
        <v>945</v>
      </c>
      <c r="O100" s="275" t="s">
        <v>1048</v>
      </c>
      <c r="P100" s="275" t="s">
        <v>1049</v>
      </c>
      <c r="Q100" s="245" t="s">
        <v>296</v>
      </c>
      <c r="R100" s="245" t="s">
        <v>294</v>
      </c>
      <c r="S100" s="245" t="s">
        <v>294</v>
      </c>
      <c r="T100" s="270"/>
    </row>
    <row r="101" spans="1:20" s="246" customFormat="1" ht="113.4" x14ac:dyDescent="0.3">
      <c r="A101" s="275" t="s">
        <v>954</v>
      </c>
      <c r="B101" s="276" t="s">
        <v>1065</v>
      </c>
      <c r="C101" s="275">
        <v>1</v>
      </c>
      <c r="D101" s="275">
        <v>1</v>
      </c>
      <c r="E101" s="275">
        <v>11</v>
      </c>
      <c r="F101" s="275">
        <v>1</v>
      </c>
      <c r="G101" s="275" t="s">
        <v>943</v>
      </c>
      <c r="H101" s="275">
        <v>0</v>
      </c>
      <c r="I101" s="277">
        <v>2000000000</v>
      </c>
      <c r="J101" s="277">
        <v>2000000000</v>
      </c>
      <c r="K101" s="275" t="s">
        <v>294</v>
      </c>
      <c r="L101" s="275" t="s">
        <v>294</v>
      </c>
      <c r="M101" s="275" t="s">
        <v>944</v>
      </c>
      <c r="N101" s="278" t="s">
        <v>945</v>
      </c>
      <c r="O101" s="275" t="s">
        <v>1048</v>
      </c>
      <c r="P101" s="275" t="s">
        <v>1049</v>
      </c>
      <c r="Q101" s="245" t="s">
        <v>296</v>
      </c>
      <c r="R101" s="245" t="s">
        <v>294</v>
      </c>
      <c r="S101" s="245" t="s">
        <v>294</v>
      </c>
      <c r="T101" s="270"/>
    </row>
    <row r="102" spans="1:20" s="246" customFormat="1" ht="50.4" x14ac:dyDescent="0.3">
      <c r="A102" s="275" t="s">
        <v>1066</v>
      </c>
      <c r="B102" s="276" t="s">
        <v>1067</v>
      </c>
      <c r="C102" s="275">
        <v>1</v>
      </c>
      <c r="D102" s="275">
        <v>1</v>
      </c>
      <c r="E102" s="275">
        <v>11</v>
      </c>
      <c r="F102" s="275">
        <v>1</v>
      </c>
      <c r="G102" s="275" t="s">
        <v>1068</v>
      </c>
      <c r="H102" s="275">
        <v>0</v>
      </c>
      <c r="I102" s="277">
        <v>1500000000</v>
      </c>
      <c r="J102" s="277">
        <v>1500000000</v>
      </c>
      <c r="K102" s="275" t="s">
        <v>294</v>
      </c>
      <c r="L102" s="275" t="s">
        <v>294</v>
      </c>
      <c r="M102" s="275" t="s">
        <v>944</v>
      </c>
      <c r="N102" s="278" t="s">
        <v>945</v>
      </c>
      <c r="O102" s="275" t="s">
        <v>1048</v>
      </c>
      <c r="P102" s="275" t="s">
        <v>1049</v>
      </c>
      <c r="Q102" s="245" t="s">
        <v>296</v>
      </c>
      <c r="R102" s="245" t="s">
        <v>294</v>
      </c>
      <c r="S102" s="245" t="s">
        <v>294</v>
      </c>
      <c r="T102" s="270"/>
    </row>
    <row r="103" spans="1:20" s="246" customFormat="1" ht="50.4" x14ac:dyDescent="0.3">
      <c r="A103" s="275" t="s">
        <v>1069</v>
      </c>
      <c r="B103" s="276" t="s">
        <v>1070</v>
      </c>
      <c r="C103" s="275">
        <v>1</v>
      </c>
      <c r="D103" s="275">
        <v>1</v>
      </c>
      <c r="E103" s="275">
        <v>11</v>
      </c>
      <c r="F103" s="275">
        <v>1</v>
      </c>
      <c r="G103" s="275" t="s">
        <v>968</v>
      </c>
      <c r="H103" s="275">
        <v>0</v>
      </c>
      <c r="I103" s="277">
        <v>80000000</v>
      </c>
      <c r="J103" s="277">
        <v>80000000</v>
      </c>
      <c r="K103" s="275" t="s">
        <v>294</v>
      </c>
      <c r="L103" s="275" t="s">
        <v>294</v>
      </c>
      <c r="M103" s="275" t="s">
        <v>944</v>
      </c>
      <c r="N103" s="278" t="s">
        <v>945</v>
      </c>
      <c r="O103" s="275" t="s">
        <v>1048</v>
      </c>
      <c r="P103" s="275" t="s">
        <v>1049</v>
      </c>
      <c r="Q103" s="245" t="s">
        <v>296</v>
      </c>
      <c r="R103" s="245" t="s">
        <v>294</v>
      </c>
      <c r="S103" s="245" t="s">
        <v>294</v>
      </c>
      <c r="T103" s="270"/>
    </row>
    <row r="104" spans="1:20" s="246" customFormat="1" ht="50.4" x14ac:dyDescent="0.3">
      <c r="A104" s="275" t="s">
        <v>1071</v>
      </c>
      <c r="B104" s="276" t="s">
        <v>1072</v>
      </c>
      <c r="C104" s="275">
        <v>1</v>
      </c>
      <c r="D104" s="275">
        <v>1</v>
      </c>
      <c r="E104" s="275">
        <v>11</v>
      </c>
      <c r="F104" s="275">
        <v>1</v>
      </c>
      <c r="G104" s="275" t="s">
        <v>968</v>
      </c>
      <c r="H104" s="275">
        <v>0</v>
      </c>
      <c r="I104" s="277">
        <v>130000000</v>
      </c>
      <c r="J104" s="277">
        <v>130000000</v>
      </c>
      <c r="K104" s="275" t="s">
        <v>294</v>
      </c>
      <c r="L104" s="275" t="s">
        <v>294</v>
      </c>
      <c r="M104" s="275" t="s">
        <v>944</v>
      </c>
      <c r="N104" s="278" t="s">
        <v>945</v>
      </c>
      <c r="O104" s="275" t="s">
        <v>1048</v>
      </c>
      <c r="P104" s="275" t="s">
        <v>1049</v>
      </c>
      <c r="Q104" s="245" t="s">
        <v>296</v>
      </c>
      <c r="R104" s="245" t="s">
        <v>294</v>
      </c>
      <c r="S104" s="245" t="s">
        <v>294</v>
      </c>
      <c r="T104" s="270"/>
    </row>
    <row r="105" spans="1:20" s="246" customFormat="1" ht="25.2" x14ac:dyDescent="0.3">
      <c r="A105" s="275" t="s">
        <v>1073</v>
      </c>
      <c r="B105" s="276" t="s">
        <v>1074</v>
      </c>
      <c r="C105" s="275">
        <v>1</v>
      </c>
      <c r="D105" s="275">
        <v>1</v>
      </c>
      <c r="E105" s="275">
        <v>11</v>
      </c>
      <c r="F105" s="275">
        <v>1</v>
      </c>
      <c r="G105" s="275" t="s">
        <v>1013</v>
      </c>
      <c r="H105" s="275">
        <v>0</v>
      </c>
      <c r="I105" s="277">
        <v>398000000</v>
      </c>
      <c r="J105" s="277">
        <v>750000000</v>
      </c>
      <c r="K105" s="275" t="s">
        <v>294</v>
      </c>
      <c r="L105" s="275" t="s">
        <v>294</v>
      </c>
      <c r="M105" s="275" t="s">
        <v>944</v>
      </c>
      <c r="N105" s="278" t="s">
        <v>945</v>
      </c>
      <c r="O105" s="275" t="s">
        <v>1048</v>
      </c>
      <c r="P105" s="275" t="s">
        <v>1049</v>
      </c>
      <c r="Q105" s="245" t="s">
        <v>296</v>
      </c>
      <c r="R105" s="245" t="s">
        <v>294</v>
      </c>
      <c r="S105" s="245" t="s">
        <v>294</v>
      </c>
      <c r="T105" s="270"/>
    </row>
    <row r="106" spans="1:20" s="246" customFormat="1" ht="63" x14ac:dyDescent="0.3">
      <c r="A106" s="275" t="s">
        <v>1075</v>
      </c>
      <c r="B106" s="276" t="s">
        <v>1076</v>
      </c>
      <c r="C106" s="275">
        <v>1</v>
      </c>
      <c r="D106" s="275">
        <v>1</v>
      </c>
      <c r="E106" s="275">
        <v>11</v>
      </c>
      <c r="F106" s="275">
        <v>1</v>
      </c>
      <c r="G106" s="275" t="s">
        <v>968</v>
      </c>
      <c r="H106" s="275">
        <v>0</v>
      </c>
      <c r="I106" s="277">
        <v>140000000</v>
      </c>
      <c r="J106" s="277">
        <v>140000000</v>
      </c>
      <c r="K106" s="275" t="s">
        <v>294</v>
      </c>
      <c r="L106" s="275" t="s">
        <v>294</v>
      </c>
      <c r="M106" s="275" t="s">
        <v>944</v>
      </c>
      <c r="N106" s="278" t="s">
        <v>945</v>
      </c>
      <c r="O106" s="275" t="s">
        <v>1048</v>
      </c>
      <c r="P106" s="275" t="s">
        <v>1049</v>
      </c>
      <c r="Q106" s="245" t="s">
        <v>296</v>
      </c>
      <c r="R106" s="245" t="s">
        <v>294</v>
      </c>
      <c r="S106" s="245" t="s">
        <v>294</v>
      </c>
      <c r="T106" s="270"/>
    </row>
    <row r="107" spans="1:20" s="246" customFormat="1" ht="37.799999999999997" x14ac:dyDescent="0.3">
      <c r="A107" s="275" t="s">
        <v>1077</v>
      </c>
      <c r="B107" s="276" t="s">
        <v>1078</v>
      </c>
      <c r="C107" s="275">
        <v>1</v>
      </c>
      <c r="D107" s="275">
        <v>1</v>
      </c>
      <c r="E107" s="275">
        <v>11</v>
      </c>
      <c r="F107" s="275">
        <v>1</v>
      </c>
      <c r="G107" s="275" t="s">
        <v>983</v>
      </c>
      <c r="H107" s="275">
        <v>0</v>
      </c>
      <c r="I107" s="277">
        <v>35000000</v>
      </c>
      <c r="J107" s="277">
        <v>35000000</v>
      </c>
      <c r="K107" s="275" t="s">
        <v>294</v>
      </c>
      <c r="L107" s="275" t="s">
        <v>294</v>
      </c>
      <c r="M107" s="275" t="s">
        <v>944</v>
      </c>
      <c r="N107" s="278" t="s">
        <v>945</v>
      </c>
      <c r="O107" s="275" t="s">
        <v>1048</v>
      </c>
      <c r="P107" s="275" t="s">
        <v>1049</v>
      </c>
      <c r="Q107" s="245" t="s">
        <v>296</v>
      </c>
      <c r="R107" s="245" t="s">
        <v>294</v>
      </c>
      <c r="S107" s="245" t="s">
        <v>294</v>
      </c>
      <c r="T107" s="270"/>
    </row>
    <row r="108" spans="1:20" s="246" customFormat="1" ht="88.2" x14ac:dyDescent="0.3">
      <c r="A108" s="275" t="s">
        <v>1079</v>
      </c>
      <c r="B108" s="276" t="s">
        <v>1080</v>
      </c>
      <c r="C108" s="275">
        <v>1</v>
      </c>
      <c r="D108" s="275">
        <v>1</v>
      </c>
      <c r="E108" s="275">
        <v>11</v>
      </c>
      <c r="F108" s="275">
        <v>1</v>
      </c>
      <c r="G108" s="275" t="s">
        <v>1081</v>
      </c>
      <c r="H108" s="275">
        <v>0</v>
      </c>
      <c r="I108" s="277">
        <v>3600000000</v>
      </c>
      <c r="J108" s="277">
        <v>3600000000</v>
      </c>
      <c r="K108" s="275" t="s">
        <v>294</v>
      </c>
      <c r="L108" s="275" t="s">
        <v>294</v>
      </c>
      <c r="M108" s="275" t="s">
        <v>944</v>
      </c>
      <c r="N108" s="278" t="s">
        <v>945</v>
      </c>
      <c r="O108" s="275" t="s">
        <v>1048</v>
      </c>
      <c r="P108" s="275" t="s">
        <v>1049</v>
      </c>
      <c r="Q108" s="245" t="s">
        <v>296</v>
      </c>
      <c r="R108" s="245" t="s">
        <v>294</v>
      </c>
      <c r="S108" s="245" t="s">
        <v>294</v>
      </c>
      <c r="T108" s="270"/>
    </row>
    <row r="109" spans="1:20" s="246" customFormat="1" ht="25.2" x14ac:dyDescent="0.3">
      <c r="A109" s="275" t="s">
        <v>1082</v>
      </c>
      <c r="B109" s="276" t="s">
        <v>1083</v>
      </c>
      <c r="C109" s="275">
        <v>1</v>
      </c>
      <c r="D109" s="275">
        <v>1</v>
      </c>
      <c r="E109" s="275">
        <v>11</v>
      </c>
      <c r="F109" s="275">
        <v>1</v>
      </c>
      <c r="G109" s="275" t="s">
        <v>943</v>
      </c>
      <c r="H109" s="275">
        <v>0</v>
      </c>
      <c r="I109" s="277">
        <v>80000000</v>
      </c>
      <c r="J109" s="277">
        <v>80000000</v>
      </c>
      <c r="K109" s="275" t="s">
        <v>294</v>
      </c>
      <c r="L109" s="275" t="s">
        <v>294</v>
      </c>
      <c r="M109" s="275" t="s">
        <v>944</v>
      </c>
      <c r="N109" s="278" t="s">
        <v>945</v>
      </c>
      <c r="O109" s="275" t="s">
        <v>1048</v>
      </c>
      <c r="P109" s="275" t="s">
        <v>1049</v>
      </c>
      <c r="Q109" s="245" t="s">
        <v>296</v>
      </c>
      <c r="R109" s="245" t="s">
        <v>294</v>
      </c>
      <c r="S109" s="245" t="s">
        <v>294</v>
      </c>
      <c r="T109" s="270"/>
    </row>
    <row r="110" spans="1:20" s="246" customFormat="1" ht="63" x14ac:dyDescent="0.3">
      <c r="A110" s="275" t="s">
        <v>1079</v>
      </c>
      <c r="B110" s="276" t="s">
        <v>1084</v>
      </c>
      <c r="C110" s="275">
        <v>1</v>
      </c>
      <c r="D110" s="275">
        <v>1</v>
      </c>
      <c r="E110" s="275">
        <v>11</v>
      </c>
      <c r="F110" s="275">
        <v>1</v>
      </c>
      <c r="G110" s="275" t="s">
        <v>1085</v>
      </c>
      <c r="H110" s="275">
        <v>0</v>
      </c>
      <c r="I110" s="277">
        <v>800000000</v>
      </c>
      <c r="J110" s="277">
        <v>800000000</v>
      </c>
      <c r="K110" s="275" t="s">
        <v>294</v>
      </c>
      <c r="L110" s="275" t="s">
        <v>294</v>
      </c>
      <c r="M110" s="275" t="s">
        <v>944</v>
      </c>
      <c r="N110" s="278" t="s">
        <v>945</v>
      </c>
      <c r="O110" s="275" t="s">
        <v>1048</v>
      </c>
      <c r="P110" s="275" t="s">
        <v>1049</v>
      </c>
      <c r="Q110" s="245" t="s">
        <v>296</v>
      </c>
      <c r="R110" s="245" t="s">
        <v>294</v>
      </c>
      <c r="S110" s="245" t="s">
        <v>294</v>
      </c>
      <c r="T110" s="270"/>
    </row>
    <row r="111" spans="1:20" s="246" customFormat="1" ht="88.2" x14ac:dyDescent="0.3">
      <c r="A111" s="275" t="s">
        <v>1086</v>
      </c>
      <c r="B111" s="276" t="s">
        <v>1087</v>
      </c>
      <c r="C111" s="275">
        <v>1</v>
      </c>
      <c r="D111" s="275">
        <v>1</v>
      </c>
      <c r="E111" s="275">
        <v>11</v>
      </c>
      <c r="F111" s="275">
        <v>1</v>
      </c>
      <c r="G111" s="275" t="s">
        <v>943</v>
      </c>
      <c r="H111" s="275">
        <v>0</v>
      </c>
      <c r="I111" s="277">
        <v>25000000</v>
      </c>
      <c r="J111" s="277">
        <v>25000000</v>
      </c>
      <c r="K111" s="275" t="s">
        <v>294</v>
      </c>
      <c r="L111" s="275" t="s">
        <v>294</v>
      </c>
      <c r="M111" s="275" t="s">
        <v>944</v>
      </c>
      <c r="N111" s="278" t="s">
        <v>945</v>
      </c>
      <c r="O111" s="275" t="s">
        <v>1048</v>
      </c>
      <c r="P111" s="275" t="s">
        <v>1049</v>
      </c>
      <c r="Q111" s="245" t="s">
        <v>296</v>
      </c>
      <c r="R111" s="245" t="s">
        <v>294</v>
      </c>
      <c r="S111" s="245" t="s">
        <v>294</v>
      </c>
      <c r="T111" s="270"/>
    </row>
    <row r="112" spans="1:20" s="246" customFormat="1" ht="37.799999999999997" x14ac:dyDescent="0.3">
      <c r="A112" s="275" t="s">
        <v>1088</v>
      </c>
      <c r="B112" s="276" t="s">
        <v>1089</v>
      </c>
      <c r="C112" s="275">
        <v>1</v>
      </c>
      <c r="D112" s="275">
        <v>1</v>
      </c>
      <c r="E112" s="275">
        <v>11</v>
      </c>
      <c r="F112" s="275">
        <v>1</v>
      </c>
      <c r="G112" s="275" t="s">
        <v>968</v>
      </c>
      <c r="H112" s="275">
        <v>0</v>
      </c>
      <c r="I112" s="277">
        <v>120000000</v>
      </c>
      <c r="J112" s="277">
        <v>120000000</v>
      </c>
      <c r="K112" s="275" t="s">
        <v>294</v>
      </c>
      <c r="L112" s="275" t="s">
        <v>294</v>
      </c>
      <c r="M112" s="275" t="s">
        <v>944</v>
      </c>
      <c r="N112" s="278" t="s">
        <v>945</v>
      </c>
      <c r="O112" s="275" t="s">
        <v>1048</v>
      </c>
      <c r="P112" s="275" t="s">
        <v>1049</v>
      </c>
      <c r="Q112" s="245" t="s">
        <v>296</v>
      </c>
      <c r="R112" s="245" t="s">
        <v>294</v>
      </c>
      <c r="S112" s="245" t="s">
        <v>294</v>
      </c>
      <c r="T112" s="270"/>
    </row>
    <row r="113" spans="1:20" s="246" customFormat="1" ht="37.799999999999997" x14ac:dyDescent="0.3">
      <c r="A113" s="275" t="s">
        <v>1079</v>
      </c>
      <c r="B113" s="276" t="s">
        <v>1090</v>
      </c>
      <c r="C113" s="275" t="s">
        <v>941</v>
      </c>
      <c r="D113" s="275" t="s">
        <v>941</v>
      </c>
      <c r="E113" s="275" t="s">
        <v>951</v>
      </c>
      <c r="F113" s="275" t="s">
        <v>941</v>
      </c>
      <c r="G113" s="275" t="s">
        <v>968</v>
      </c>
      <c r="H113" s="275" t="s">
        <v>294</v>
      </c>
      <c r="I113" s="277">
        <v>500000000</v>
      </c>
      <c r="J113" s="277">
        <v>500000000</v>
      </c>
      <c r="K113" s="275" t="s">
        <v>294</v>
      </c>
      <c r="L113" s="275" t="s">
        <v>294</v>
      </c>
      <c r="M113" s="275" t="s">
        <v>944</v>
      </c>
      <c r="N113" s="278" t="s">
        <v>945</v>
      </c>
      <c r="O113" s="275" t="s">
        <v>1048</v>
      </c>
      <c r="P113" s="275" t="s">
        <v>1049</v>
      </c>
      <c r="Q113" s="245" t="s">
        <v>296</v>
      </c>
      <c r="R113" s="245" t="s">
        <v>294</v>
      </c>
      <c r="S113" s="245" t="s">
        <v>294</v>
      </c>
      <c r="T113" s="270"/>
    </row>
    <row r="114" spans="1:20" s="246" customFormat="1" ht="25.2" x14ac:dyDescent="0.3">
      <c r="A114" s="275" t="s">
        <v>1091</v>
      </c>
      <c r="B114" s="276" t="s">
        <v>1092</v>
      </c>
      <c r="C114" s="275" t="s">
        <v>941</v>
      </c>
      <c r="D114" s="275" t="s">
        <v>941</v>
      </c>
      <c r="E114" s="275" t="s">
        <v>951</v>
      </c>
      <c r="F114" s="275" t="s">
        <v>941</v>
      </c>
      <c r="G114" s="275" t="s">
        <v>968</v>
      </c>
      <c r="H114" s="275" t="s">
        <v>294</v>
      </c>
      <c r="I114" s="277">
        <v>450000000</v>
      </c>
      <c r="J114" s="277">
        <v>450000000</v>
      </c>
      <c r="K114" s="275" t="s">
        <v>294</v>
      </c>
      <c r="L114" s="275" t="s">
        <v>294</v>
      </c>
      <c r="M114" s="275" t="s">
        <v>944</v>
      </c>
      <c r="N114" s="278" t="s">
        <v>945</v>
      </c>
      <c r="O114" s="275" t="s">
        <v>1048</v>
      </c>
      <c r="P114" s="275" t="s">
        <v>1049</v>
      </c>
      <c r="Q114" s="245" t="s">
        <v>296</v>
      </c>
      <c r="R114" s="245" t="s">
        <v>294</v>
      </c>
      <c r="S114" s="245" t="s">
        <v>294</v>
      </c>
      <c r="T114" s="270"/>
    </row>
    <row r="115" spans="1:20" s="246" customFormat="1" ht="126" x14ac:dyDescent="0.3">
      <c r="A115" s="275"/>
      <c r="B115" s="276" t="s">
        <v>1093</v>
      </c>
      <c r="C115" s="275" t="s">
        <v>941</v>
      </c>
      <c r="D115" s="275" t="s">
        <v>941</v>
      </c>
      <c r="E115" s="275" t="s">
        <v>951</v>
      </c>
      <c r="F115" s="275" t="s">
        <v>941</v>
      </c>
      <c r="G115" s="275" t="s">
        <v>943</v>
      </c>
      <c r="H115" s="275" t="s">
        <v>294</v>
      </c>
      <c r="I115" s="277">
        <v>550000000</v>
      </c>
      <c r="J115" s="277">
        <v>550000000</v>
      </c>
      <c r="K115" s="275" t="s">
        <v>294</v>
      </c>
      <c r="L115" s="275" t="s">
        <v>294</v>
      </c>
      <c r="M115" s="275" t="s">
        <v>944</v>
      </c>
      <c r="N115" s="278" t="s">
        <v>945</v>
      </c>
      <c r="O115" s="275" t="s">
        <v>1048</v>
      </c>
      <c r="P115" s="275" t="s">
        <v>1049</v>
      </c>
      <c r="Q115" s="245" t="s">
        <v>296</v>
      </c>
      <c r="R115" s="245" t="s">
        <v>294</v>
      </c>
      <c r="S115" s="245" t="s">
        <v>294</v>
      </c>
      <c r="T115" s="270"/>
    </row>
    <row r="116" spans="1:20" s="246" customFormat="1" ht="75.599999999999994" x14ac:dyDescent="0.3">
      <c r="A116" s="275" t="s">
        <v>949</v>
      </c>
      <c r="B116" s="276" t="s">
        <v>1094</v>
      </c>
      <c r="C116" s="275">
        <v>1</v>
      </c>
      <c r="D116" s="275">
        <v>1</v>
      </c>
      <c r="E116" s="275">
        <v>11</v>
      </c>
      <c r="F116" s="275">
        <v>1</v>
      </c>
      <c r="G116" s="275" t="s">
        <v>943</v>
      </c>
      <c r="H116" s="275">
        <v>0</v>
      </c>
      <c r="I116" s="277">
        <v>33000000</v>
      </c>
      <c r="J116" s="277">
        <v>33000000</v>
      </c>
      <c r="K116" s="275">
        <v>0</v>
      </c>
      <c r="L116" s="275">
        <v>0</v>
      </c>
      <c r="M116" s="275" t="s">
        <v>944</v>
      </c>
      <c r="N116" s="278" t="s">
        <v>945</v>
      </c>
      <c r="O116" s="275" t="s">
        <v>1095</v>
      </c>
      <c r="P116" s="275">
        <v>3713000</v>
      </c>
      <c r="Q116" s="245" t="s">
        <v>228</v>
      </c>
      <c r="R116" s="245" t="s">
        <v>294</v>
      </c>
      <c r="S116" s="245" t="s">
        <v>294</v>
      </c>
      <c r="T116" s="270"/>
    </row>
    <row r="117" spans="1:20" s="246" customFormat="1" ht="37.799999999999997" x14ac:dyDescent="0.3">
      <c r="A117" s="275" t="s">
        <v>949</v>
      </c>
      <c r="B117" s="276" t="s">
        <v>1096</v>
      </c>
      <c r="C117" s="275">
        <v>1</v>
      </c>
      <c r="D117" s="275">
        <v>1</v>
      </c>
      <c r="E117" s="275">
        <v>11</v>
      </c>
      <c r="F117" s="275">
        <v>1</v>
      </c>
      <c r="G117" s="275" t="s">
        <v>943</v>
      </c>
      <c r="H117" s="275">
        <v>0</v>
      </c>
      <c r="I117" s="277">
        <v>33000000</v>
      </c>
      <c r="J117" s="277">
        <v>33000000</v>
      </c>
      <c r="K117" s="275">
        <v>0</v>
      </c>
      <c r="L117" s="275">
        <v>0</v>
      </c>
      <c r="M117" s="275" t="s">
        <v>944</v>
      </c>
      <c r="N117" s="278" t="s">
        <v>945</v>
      </c>
      <c r="O117" s="275" t="s">
        <v>1095</v>
      </c>
      <c r="P117" s="275">
        <v>3713000</v>
      </c>
      <c r="Q117" s="245" t="s">
        <v>228</v>
      </c>
      <c r="R117" s="245" t="s">
        <v>294</v>
      </c>
      <c r="S117" s="245" t="s">
        <v>294</v>
      </c>
      <c r="T117" s="270"/>
    </row>
    <row r="118" spans="1:20" s="246" customFormat="1" ht="37.799999999999997" x14ac:dyDescent="0.3">
      <c r="A118" s="275" t="s">
        <v>949</v>
      </c>
      <c r="B118" s="276" t="s">
        <v>1097</v>
      </c>
      <c r="C118" s="275">
        <v>1</v>
      </c>
      <c r="D118" s="275">
        <v>1</v>
      </c>
      <c r="E118" s="275">
        <v>11</v>
      </c>
      <c r="F118" s="275">
        <v>1</v>
      </c>
      <c r="G118" s="275" t="s">
        <v>943</v>
      </c>
      <c r="H118" s="275">
        <v>0</v>
      </c>
      <c r="I118" s="277">
        <v>33000000</v>
      </c>
      <c r="J118" s="277">
        <v>33000000</v>
      </c>
      <c r="K118" s="275">
        <v>0</v>
      </c>
      <c r="L118" s="275">
        <v>0</v>
      </c>
      <c r="M118" s="275" t="s">
        <v>944</v>
      </c>
      <c r="N118" s="278" t="s">
        <v>945</v>
      </c>
      <c r="O118" s="275" t="s">
        <v>1095</v>
      </c>
      <c r="P118" s="275">
        <v>3713000</v>
      </c>
      <c r="Q118" s="245" t="s">
        <v>228</v>
      </c>
      <c r="R118" s="245" t="s">
        <v>294</v>
      </c>
      <c r="S118" s="245" t="s">
        <v>294</v>
      </c>
      <c r="T118" s="270"/>
    </row>
    <row r="119" spans="1:20" s="246" customFormat="1" ht="50.4" x14ac:dyDescent="0.3">
      <c r="A119" s="275" t="s">
        <v>954</v>
      </c>
      <c r="B119" s="276" t="s">
        <v>1098</v>
      </c>
      <c r="C119" s="275">
        <v>1</v>
      </c>
      <c r="D119" s="275">
        <v>1</v>
      </c>
      <c r="E119" s="275">
        <v>11</v>
      </c>
      <c r="F119" s="275">
        <v>1</v>
      </c>
      <c r="G119" s="275" t="s">
        <v>943</v>
      </c>
      <c r="H119" s="275">
        <v>0</v>
      </c>
      <c r="I119" s="277">
        <v>33000000</v>
      </c>
      <c r="J119" s="277">
        <v>33000000</v>
      </c>
      <c r="K119" s="275">
        <v>0</v>
      </c>
      <c r="L119" s="275">
        <v>0</v>
      </c>
      <c r="M119" s="275" t="s">
        <v>944</v>
      </c>
      <c r="N119" s="278" t="s">
        <v>945</v>
      </c>
      <c r="O119" s="275" t="s">
        <v>1095</v>
      </c>
      <c r="P119" s="275">
        <v>3713000</v>
      </c>
      <c r="Q119" s="245" t="s">
        <v>228</v>
      </c>
      <c r="R119" s="245" t="s">
        <v>294</v>
      </c>
      <c r="S119" s="245" t="s">
        <v>294</v>
      </c>
      <c r="T119" s="270"/>
    </row>
    <row r="120" spans="1:20" s="246" customFormat="1" ht="50.4" x14ac:dyDescent="0.3">
      <c r="A120" s="275" t="s">
        <v>954</v>
      </c>
      <c r="B120" s="276" t="s">
        <v>1099</v>
      </c>
      <c r="C120" s="275">
        <v>1</v>
      </c>
      <c r="D120" s="275" t="s">
        <v>941</v>
      </c>
      <c r="E120" s="275" t="s">
        <v>951</v>
      </c>
      <c r="F120" s="275">
        <v>1</v>
      </c>
      <c r="G120" s="275" t="s">
        <v>943</v>
      </c>
      <c r="H120" s="275">
        <v>0</v>
      </c>
      <c r="I120" s="277">
        <v>35000000</v>
      </c>
      <c r="J120" s="277">
        <v>35000000</v>
      </c>
      <c r="K120" s="275">
        <v>0</v>
      </c>
      <c r="L120" s="275">
        <v>0</v>
      </c>
      <c r="M120" s="275" t="s">
        <v>944</v>
      </c>
      <c r="N120" s="278" t="s">
        <v>945</v>
      </c>
      <c r="O120" s="275" t="s">
        <v>1100</v>
      </c>
      <c r="P120" s="275">
        <v>3713000</v>
      </c>
      <c r="Q120" s="245" t="s">
        <v>228</v>
      </c>
      <c r="R120" s="245" t="s">
        <v>294</v>
      </c>
      <c r="S120" s="245" t="s">
        <v>294</v>
      </c>
      <c r="T120" s="270"/>
    </row>
    <row r="121" spans="1:20" s="246" customFormat="1" ht="50.4" x14ac:dyDescent="0.3">
      <c r="A121" s="275" t="s">
        <v>954</v>
      </c>
      <c r="B121" s="276" t="s">
        <v>1101</v>
      </c>
      <c r="C121" s="275" t="s">
        <v>941</v>
      </c>
      <c r="D121" s="275" t="s">
        <v>941</v>
      </c>
      <c r="E121" s="275" t="s">
        <v>951</v>
      </c>
      <c r="F121" s="275">
        <v>1</v>
      </c>
      <c r="G121" s="275" t="s">
        <v>943</v>
      </c>
      <c r="H121" s="275">
        <v>0</v>
      </c>
      <c r="I121" s="277">
        <v>35000000</v>
      </c>
      <c r="J121" s="277">
        <v>35000000</v>
      </c>
      <c r="K121" s="275">
        <v>0</v>
      </c>
      <c r="L121" s="275">
        <v>0</v>
      </c>
      <c r="M121" s="275" t="s">
        <v>944</v>
      </c>
      <c r="N121" s="278" t="s">
        <v>945</v>
      </c>
      <c r="O121" s="275" t="s">
        <v>1100</v>
      </c>
      <c r="P121" s="275">
        <v>3713000</v>
      </c>
      <c r="Q121" s="245" t="s">
        <v>228</v>
      </c>
      <c r="R121" s="245" t="s">
        <v>294</v>
      </c>
      <c r="S121" s="245" t="s">
        <v>294</v>
      </c>
      <c r="T121" s="270"/>
    </row>
    <row r="122" spans="1:20" s="246" customFormat="1" ht="50.4" x14ac:dyDescent="0.3">
      <c r="A122" s="275" t="s">
        <v>954</v>
      </c>
      <c r="B122" s="276" t="s">
        <v>1102</v>
      </c>
      <c r="C122" s="275" t="s">
        <v>941</v>
      </c>
      <c r="D122" s="275" t="s">
        <v>941</v>
      </c>
      <c r="E122" s="275" t="s">
        <v>951</v>
      </c>
      <c r="F122" s="275">
        <v>1</v>
      </c>
      <c r="G122" s="275" t="s">
        <v>943</v>
      </c>
      <c r="H122" s="275">
        <v>0</v>
      </c>
      <c r="I122" s="277">
        <v>35000000</v>
      </c>
      <c r="J122" s="277">
        <v>35000000</v>
      </c>
      <c r="K122" s="275">
        <v>0</v>
      </c>
      <c r="L122" s="275">
        <v>0</v>
      </c>
      <c r="M122" s="275" t="s">
        <v>944</v>
      </c>
      <c r="N122" s="278" t="s">
        <v>945</v>
      </c>
      <c r="O122" s="275" t="s">
        <v>1100</v>
      </c>
      <c r="P122" s="275">
        <v>3713000</v>
      </c>
      <c r="Q122" s="245" t="s">
        <v>228</v>
      </c>
      <c r="R122" s="245" t="s">
        <v>294</v>
      </c>
      <c r="S122" s="245" t="s">
        <v>294</v>
      </c>
      <c r="T122" s="270"/>
    </row>
    <row r="123" spans="1:20" s="246" customFormat="1" ht="75.599999999999994" x14ac:dyDescent="0.3">
      <c r="A123" s="275">
        <v>80111607</v>
      </c>
      <c r="B123" s="276" t="s">
        <v>1103</v>
      </c>
      <c r="C123" s="275" t="s">
        <v>941</v>
      </c>
      <c r="D123" s="275" t="s">
        <v>941</v>
      </c>
      <c r="E123" s="275" t="s">
        <v>951</v>
      </c>
      <c r="F123" s="275" t="s">
        <v>941</v>
      </c>
      <c r="G123" s="275" t="s">
        <v>943</v>
      </c>
      <c r="H123" s="275" t="s">
        <v>294</v>
      </c>
      <c r="I123" s="277">
        <v>120000000</v>
      </c>
      <c r="J123" s="277">
        <v>120000000</v>
      </c>
      <c r="K123" s="275">
        <v>0</v>
      </c>
      <c r="L123" s="275">
        <v>0</v>
      </c>
      <c r="M123" s="275" t="s">
        <v>944</v>
      </c>
      <c r="N123" s="278" t="s">
        <v>945</v>
      </c>
      <c r="O123" s="275" t="s">
        <v>1100</v>
      </c>
      <c r="P123" s="275">
        <v>3713000</v>
      </c>
      <c r="Q123" s="245" t="s">
        <v>1104</v>
      </c>
      <c r="R123" s="245" t="s">
        <v>294</v>
      </c>
      <c r="S123" s="245" t="s">
        <v>294</v>
      </c>
      <c r="T123" s="270"/>
    </row>
    <row r="124" spans="1:20" s="246" customFormat="1" ht="37.799999999999997" x14ac:dyDescent="0.3">
      <c r="A124" s="275" t="s">
        <v>954</v>
      </c>
      <c r="B124" s="276" t="s">
        <v>1105</v>
      </c>
      <c r="C124" s="275" t="s">
        <v>941</v>
      </c>
      <c r="D124" s="275" t="s">
        <v>941</v>
      </c>
      <c r="E124" s="275" t="s">
        <v>951</v>
      </c>
      <c r="F124" s="275" t="s">
        <v>941</v>
      </c>
      <c r="G124" s="275" t="s">
        <v>943</v>
      </c>
      <c r="H124" s="275" t="s">
        <v>294</v>
      </c>
      <c r="I124" s="277">
        <v>32000000</v>
      </c>
      <c r="J124" s="277">
        <v>32000000</v>
      </c>
      <c r="K124" s="275">
        <v>0</v>
      </c>
      <c r="L124" s="275">
        <v>0</v>
      </c>
      <c r="M124" s="275" t="s">
        <v>944</v>
      </c>
      <c r="N124" s="278" t="s">
        <v>945</v>
      </c>
      <c r="O124" s="275" t="s">
        <v>1100</v>
      </c>
      <c r="P124" s="275">
        <v>3713000</v>
      </c>
      <c r="Q124" s="245" t="s">
        <v>1104</v>
      </c>
      <c r="R124" s="245" t="s">
        <v>294</v>
      </c>
      <c r="S124" s="245" t="s">
        <v>294</v>
      </c>
      <c r="T124" s="270"/>
    </row>
    <row r="125" spans="1:20" s="246" customFormat="1" ht="37.799999999999997" x14ac:dyDescent="0.3">
      <c r="A125" s="275">
        <v>80111607</v>
      </c>
      <c r="B125" s="276" t="s">
        <v>1106</v>
      </c>
      <c r="C125" s="275">
        <v>1</v>
      </c>
      <c r="D125" s="275">
        <v>1</v>
      </c>
      <c r="E125" s="275">
        <v>11</v>
      </c>
      <c r="F125" s="275">
        <v>1</v>
      </c>
      <c r="G125" s="275" t="s">
        <v>943</v>
      </c>
      <c r="H125" s="275">
        <v>0</v>
      </c>
      <c r="I125" s="277">
        <v>55000000</v>
      </c>
      <c r="J125" s="277">
        <v>55000000</v>
      </c>
      <c r="K125" s="275">
        <v>0</v>
      </c>
      <c r="L125" s="275">
        <v>0</v>
      </c>
      <c r="M125" s="275" t="s">
        <v>944</v>
      </c>
      <c r="N125" s="278" t="s">
        <v>945</v>
      </c>
      <c r="O125" s="275" t="s">
        <v>1100</v>
      </c>
      <c r="P125" s="275">
        <v>3713000</v>
      </c>
      <c r="Q125" s="245" t="s">
        <v>1104</v>
      </c>
      <c r="R125" s="245" t="s">
        <v>294</v>
      </c>
      <c r="S125" s="245" t="s">
        <v>294</v>
      </c>
      <c r="T125" s="270"/>
    </row>
    <row r="126" spans="1:20" s="246" customFormat="1" ht="25.2" x14ac:dyDescent="0.3">
      <c r="A126" s="275" t="s">
        <v>1107</v>
      </c>
      <c r="B126" s="276" t="s">
        <v>1108</v>
      </c>
      <c r="C126" s="275">
        <v>1</v>
      </c>
      <c r="D126" s="275">
        <v>1</v>
      </c>
      <c r="E126" s="275">
        <v>1</v>
      </c>
      <c r="F126" s="275" t="s">
        <v>941</v>
      </c>
      <c r="G126" s="275" t="s">
        <v>983</v>
      </c>
      <c r="H126" s="275" t="s">
        <v>294</v>
      </c>
      <c r="I126" s="277">
        <v>30000000</v>
      </c>
      <c r="J126" s="277">
        <v>30000000</v>
      </c>
      <c r="K126" s="275">
        <v>0</v>
      </c>
      <c r="L126" s="275">
        <v>0</v>
      </c>
      <c r="M126" s="275" t="s">
        <v>944</v>
      </c>
      <c r="N126" s="278" t="s">
        <v>945</v>
      </c>
      <c r="O126" s="275" t="s">
        <v>1109</v>
      </c>
      <c r="P126" s="275">
        <v>3007294942</v>
      </c>
      <c r="Q126" s="245" t="s">
        <v>1110</v>
      </c>
      <c r="R126" s="245">
        <v>0</v>
      </c>
      <c r="S126" s="245">
        <v>0</v>
      </c>
      <c r="T126" s="270"/>
    </row>
    <row r="127" spans="1:20" s="246" customFormat="1" ht="37.799999999999997" x14ac:dyDescent="0.3">
      <c r="A127" s="275">
        <v>80111701</v>
      </c>
      <c r="B127" s="276" t="s">
        <v>1111</v>
      </c>
      <c r="C127" s="275">
        <v>1</v>
      </c>
      <c r="D127" s="275">
        <v>1</v>
      </c>
      <c r="E127" s="275">
        <v>1</v>
      </c>
      <c r="F127" s="275" t="s">
        <v>970</v>
      </c>
      <c r="G127" s="275" t="s">
        <v>983</v>
      </c>
      <c r="H127" s="275">
        <v>0</v>
      </c>
      <c r="I127" s="277">
        <v>20000000</v>
      </c>
      <c r="J127" s="277">
        <v>20000000</v>
      </c>
      <c r="K127" s="275">
        <v>0</v>
      </c>
      <c r="L127" s="275">
        <v>0</v>
      </c>
      <c r="M127" s="275" t="s">
        <v>944</v>
      </c>
      <c r="N127" s="278" t="s">
        <v>945</v>
      </c>
      <c r="O127" s="275" t="s">
        <v>1109</v>
      </c>
      <c r="P127" s="275">
        <v>3007294942</v>
      </c>
      <c r="Q127" s="245" t="s">
        <v>1110</v>
      </c>
      <c r="R127" s="245">
        <v>0</v>
      </c>
      <c r="S127" s="245">
        <v>0</v>
      </c>
      <c r="T127" s="270"/>
    </row>
    <row r="128" spans="1:20" s="246" customFormat="1" ht="25.2" x14ac:dyDescent="0.3">
      <c r="A128" s="275">
        <v>32131023</v>
      </c>
      <c r="B128" s="276" t="s">
        <v>1112</v>
      </c>
      <c r="C128" s="275">
        <v>1</v>
      </c>
      <c r="D128" s="275">
        <v>1</v>
      </c>
      <c r="E128" s="275">
        <v>1</v>
      </c>
      <c r="F128" s="275" t="s">
        <v>970</v>
      </c>
      <c r="G128" s="275" t="s">
        <v>983</v>
      </c>
      <c r="H128" s="275">
        <v>0</v>
      </c>
      <c r="I128" s="277">
        <v>1000000</v>
      </c>
      <c r="J128" s="277">
        <v>1000000</v>
      </c>
      <c r="K128" s="275">
        <v>0</v>
      </c>
      <c r="L128" s="275">
        <v>0</v>
      </c>
      <c r="M128" s="275" t="s">
        <v>944</v>
      </c>
      <c r="N128" s="278" t="s">
        <v>945</v>
      </c>
      <c r="O128" s="275" t="s">
        <v>1109</v>
      </c>
      <c r="P128" s="275">
        <v>3007294942</v>
      </c>
      <c r="Q128" s="245" t="s">
        <v>1110</v>
      </c>
      <c r="R128" s="245">
        <v>0</v>
      </c>
      <c r="S128" s="245">
        <v>0</v>
      </c>
      <c r="T128" s="270"/>
    </row>
    <row r="129" spans="1:20" s="246" customFormat="1" ht="14.4" x14ac:dyDescent="0.3">
      <c r="A129" s="275">
        <v>81111805</v>
      </c>
      <c r="B129" s="276" t="s">
        <v>1113</v>
      </c>
      <c r="C129" s="275">
        <v>1</v>
      </c>
      <c r="D129" s="275">
        <v>1</v>
      </c>
      <c r="E129" s="275">
        <v>1</v>
      </c>
      <c r="F129" s="275" t="s">
        <v>970</v>
      </c>
      <c r="G129" s="275" t="s">
        <v>983</v>
      </c>
      <c r="H129" s="275" t="s">
        <v>294</v>
      </c>
      <c r="I129" s="277">
        <v>35000000</v>
      </c>
      <c r="J129" s="277">
        <v>35000000</v>
      </c>
      <c r="K129" s="275">
        <v>0</v>
      </c>
      <c r="L129" s="275">
        <v>0</v>
      </c>
      <c r="M129" s="275" t="s">
        <v>944</v>
      </c>
      <c r="N129" s="278" t="s">
        <v>945</v>
      </c>
      <c r="O129" s="275" t="s">
        <v>1109</v>
      </c>
      <c r="P129" s="275">
        <v>3007294942</v>
      </c>
      <c r="Q129" s="245" t="s">
        <v>1110</v>
      </c>
      <c r="R129" s="245">
        <v>0</v>
      </c>
      <c r="S129" s="245">
        <v>0</v>
      </c>
      <c r="T129" s="270"/>
    </row>
    <row r="130" spans="1:20" s="246" customFormat="1" ht="14.4" x14ac:dyDescent="0.3">
      <c r="A130" s="275">
        <v>81112006</v>
      </c>
      <c r="B130" s="276" t="s">
        <v>1114</v>
      </c>
      <c r="C130" s="275">
        <v>1</v>
      </c>
      <c r="D130" s="275">
        <v>1</v>
      </c>
      <c r="E130" s="275">
        <v>1</v>
      </c>
      <c r="F130" s="275" t="s">
        <v>970</v>
      </c>
      <c r="G130" s="275" t="s">
        <v>943</v>
      </c>
      <c r="H130" s="275">
        <v>0</v>
      </c>
      <c r="I130" s="277">
        <v>100000000</v>
      </c>
      <c r="J130" s="277">
        <v>60000000</v>
      </c>
      <c r="K130" s="275">
        <v>0</v>
      </c>
      <c r="L130" s="275">
        <v>0</v>
      </c>
      <c r="M130" s="275" t="s">
        <v>944</v>
      </c>
      <c r="N130" s="278" t="s">
        <v>945</v>
      </c>
      <c r="O130" s="275" t="s">
        <v>1109</v>
      </c>
      <c r="P130" s="275">
        <v>3007294942</v>
      </c>
      <c r="Q130" s="245" t="s">
        <v>1110</v>
      </c>
      <c r="R130" s="245">
        <v>0</v>
      </c>
      <c r="S130" s="245">
        <v>0</v>
      </c>
      <c r="T130" s="270"/>
    </row>
    <row r="131" spans="1:20" s="246" customFormat="1" ht="25.2" x14ac:dyDescent="0.3">
      <c r="A131" s="275">
        <v>43231503</v>
      </c>
      <c r="B131" s="276" t="s">
        <v>1115</v>
      </c>
      <c r="C131" s="275">
        <v>1</v>
      </c>
      <c r="D131" s="275">
        <v>1</v>
      </c>
      <c r="E131" s="275">
        <v>1</v>
      </c>
      <c r="F131" s="275" t="s">
        <v>941</v>
      </c>
      <c r="G131" s="275" t="s">
        <v>943</v>
      </c>
      <c r="H131" s="275" t="s">
        <v>294</v>
      </c>
      <c r="I131" s="277">
        <v>150000000</v>
      </c>
      <c r="J131" s="277">
        <v>150000000</v>
      </c>
      <c r="K131" s="275">
        <v>0</v>
      </c>
      <c r="L131" s="275">
        <v>0</v>
      </c>
      <c r="M131" s="275" t="s">
        <v>944</v>
      </c>
      <c r="N131" s="278" t="s">
        <v>945</v>
      </c>
      <c r="O131" s="275" t="s">
        <v>1109</v>
      </c>
      <c r="P131" s="275">
        <v>3007294942</v>
      </c>
      <c r="Q131" s="245" t="s">
        <v>1110</v>
      </c>
      <c r="R131" s="245">
        <v>0</v>
      </c>
      <c r="S131" s="245">
        <v>0</v>
      </c>
      <c r="T131" s="270"/>
    </row>
    <row r="132" spans="1:20" s="246" customFormat="1" ht="25.2" x14ac:dyDescent="0.3">
      <c r="A132" s="275">
        <v>43231503</v>
      </c>
      <c r="B132" s="276" t="s">
        <v>1116</v>
      </c>
      <c r="C132" s="275">
        <v>1</v>
      </c>
      <c r="D132" s="275">
        <v>1</v>
      </c>
      <c r="E132" s="275">
        <v>1</v>
      </c>
      <c r="F132" s="275" t="s">
        <v>970</v>
      </c>
      <c r="G132" s="275" t="s">
        <v>983</v>
      </c>
      <c r="H132" s="275">
        <v>0</v>
      </c>
      <c r="I132" s="277">
        <v>8000000</v>
      </c>
      <c r="J132" s="277">
        <v>8000000</v>
      </c>
      <c r="K132" s="275">
        <v>0</v>
      </c>
      <c r="L132" s="275">
        <v>0</v>
      </c>
      <c r="M132" s="275" t="s">
        <v>944</v>
      </c>
      <c r="N132" s="278" t="s">
        <v>945</v>
      </c>
      <c r="O132" s="275" t="s">
        <v>1109</v>
      </c>
      <c r="P132" s="275">
        <v>3007294942</v>
      </c>
      <c r="Q132" s="245" t="s">
        <v>1110</v>
      </c>
      <c r="R132" s="245">
        <v>0</v>
      </c>
      <c r="S132" s="245">
        <v>0</v>
      </c>
      <c r="T132" s="270"/>
    </row>
    <row r="133" spans="1:20" s="246" customFormat="1" ht="25.2" x14ac:dyDescent="0.3">
      <c r="A133" s="275">
        <v>81112102</v>
      </c>
      <c r="B133" s="276" t="s">
        <v>1117</v>
      </c>
      <c r="C133" s="275">
        <v>2</v>
      </c>
      <c r="D133" s="275">
        <v>2</v>
      </c>
      <c r="E133" s="275">
        <v>1</v>
      </c>
      <c r="F133" s="275" t="s">
        <v>970</v>
      </c>
      <c r="G133" s="275" t="s">
        <v>943</v>
      </c>
      <c r="H133" s="275" t="s">
        <v>294</v>
      </c>
      <c r="I133" s="277">
        <v>43400000</v>
      </c>
      <c r="J133" s="277">
        <v>40000000</v>
      </c>
      <c r="K133" s="275">
        <v>0</v>
      </c>
      <c r="L133" s="275">
        <v>0</v>
      </c>
      <c r="M133" s="275" t="s">
        <v>944</v>
      </c>
      <c r="N133" s="278" t="s">
        <v>945</v>
      </c>
      <c r="O133" s="275" t="s">
        <v>1109</v>
      </c>
      <c r="P133" s="275">
        <v>3007294942</v>
      </c>
      <c r="Q133" s="245" t="s">
        <v>1110</v>
      </c>
      <c r="R133" s="245">
        <v>0</v>
      </c>
      <c r="S133" s="245">
        <v>0</v>
      </c>
      <c r="T133" s="270"/>
    </row>
    <row r="134" spans="1:20" s="246" customFormat="1" ht="25.2" x14ac:dyDescent="0.3">
      <c r="A134" s="275">
        <v>81112307</v>
      </c>
      <c r="B134" s="276" t="s">
        <v>1118</v>
      </c>
      <c r="C134" s="275">
        <v>2</v>
      </c>
      <c r="D134" s="275">
        <v>2</v>
      </c>
      <c r="E134" s="275">
        <v>1</v>
      </c>
      <c r="F134" s="275" t="s">
        <v>970</v>
      </c>
      <c r="G134" s="275" t="s">
        <v>983</v>
      </c>
      <c r="H134" s="275">
        <v>0</v>
      </c>
      <c r="I134" s="277">
        <v>30000000</v>
      </c>
      <c r="J134" s="277">
        <v>30000000</v>
      </c>
      <c r="K134" s="275">
        <v>0</v>
      </c>
      <c r="L134" s="275">
        <v>0</v>
      </c>
      <c r="M134" s="275" t="s">
        <v>944</v>
      </c>
      <c r="N134" s="278" t="s">
        <v>945</v>
      </c>
      <c r="O134" s="275" t="s">
        <v>1109</v>
      </c>
      <c r="P134" s="275">
        <v>3007294942</v>
      </c>
      <c r="Q134" s="245" t="s">
        <v>1110</v>
      </c>
      <c r="R134" s="245">
        <v>0</v>
      </c>
      <c r="S134" s="245">
        <v>0</v>
      </c>
      <c r="T134" s="270"/>
    </row>
    <row r="135" spans="1:20" s="246" customFormat="1" ht="25.2" x14ac:dyDescent="0.3">
      <c r="A135" s="275" t="s">
        <v>1119</v>
      </c>
      <c r="B135" s="276" t="s">
        <v>1120</v>
      </c>
      <c r="C135" s="275">
        <v>2</v>
      </c>
      <c r="D135" s="275">
        <v>2</v>
      </c>
      <c r="E135" s="275">
        <v>1</v>
      </c>
      <c r="F135" s="275" t="s">
        <v>941</v>
      </c>
      <c r="G135" s="275" t="s">
        <v>943</v>
      </c>
      <c r="H135" s="275" t="s">
        <v>294</v>
      </c>
      <c r="I135" s="277">
        <v>40000000</v>
      </c>
      <c r="J135" s="277">
        <v>40000000</v>
      </c>
      <c r="K135" s="275">
        <v>0</v>
      </c>
      <c r="L135" s="275">
        <v>0</v>
      </c>
      <c r="M135" s="275" t="s">
        <v>944</v>
      </c>
      <c r="N135" s="278" t="s">
        <v>945</v>
      </c>
      <c r="O135" s="275" t="s">
        <v>1109</v>
      </c>
      <c r="P135" s="275">
        <v>3007294942</v>
      </c>
      <c r="Q135" s="245" t="s">
        <v>1110</v>
      </c>
      <c r="R135" s="245">
        <v>0</v>
      </c>
      <c r="S135" s="245">
        <v>0</v>
      </c>
      <c r="T135" s="270"/>
    </row>
    <row r="136" spans="1:20" s="246" customFormat="1" ht="25.2" x14ac:dyDescent="0.3">
      <c r="A136" s="275">
        <v>43211502</v>
      </c>
      <c r="B136" s="276" t="s">
        <v>1121</v>
      </c>
      <c r="C136" s="275">
        <v>2</v>
      </c>
      <c r="D136" s="275">
        <v>2</v>
      </c>
      <c r="E136" s="275">
        <v>1</v>
      </c>
      <c r="F136" s="275" t="s">
        <v>941</v>
      </c>
      <c r="G136" s="275" t="s">
        <v>943</v>
      </c>
      <c r="H136" s="275">
        <v>0</v>
      </c>
      <c r="I136" s="277">
        <v>50000000</v>
      </c>
      <c r="J136" s="277">
        <v>50000000</v>
      </c>
      <c r="K136" s="275">
        <v>0</v>
      </c>
      <c r="L136" s="275">
        <v>0</v>
      </c>
      <c r="M136" s="275" t="s">
        <v>944</v>
      </c>
      <c r="N136" s="278" t="s">
        <v>945</v>
      </c>
      <c r="O136" s="275" t="s">
        <v>1109</v>
      </c>
      <c r="P136" s="275">
        <v>3007294942</v>
      </c>
      <c r="Q136" s="245" t="s">
        <v>1110</v>
      </c>
      <c r="R136" s="245">
        <v>0</v>
      </c>
      <c r="S136" s="245">
        <v>0</v>
      </c>
      <c r="T136" s="270"/>
    </row>
    <row r="137" spans="1:20" s="246" customFormat="1" ht="25.2" x14ac:dyDescent="0.3">
      <c r="A137" s="275">
        <v>43233205</v>
      </c>
      <c r="B137" s="276" t="s">
        <v>1122</v>
      </c>
      <c r="C137" s="275">
        <v>3</v>
      </c>
      <c r="D137" s="275">
        <v>3</v>
      </c>
      <c r="E137" s="275">
        <v>1</v>
      </c>
      <c r="F137" s="275" t="s">
        <v>970</v>
      </c>
      <c r="G137" s="275" t="s">
        <v>983</v>
      </c>
      <c r="H137" s="275" t="s">
        <v>294</v>
      </c>
      <c r="I137" s="277">
        <v>9000000</v>
      </c>
      <c r="J137" s="277">
        <v>9000000</v>
      </c>
      <c r="K137" s="275">
        <v>0</v>
      </c>
      <c r="L137" s="275">
        <v>0</v>
      </c>
      <c r="M137" s="275" t="s">
        <v>944</v>
      </c>
      <c r="N137" s="278" t="s">
        <v>945</v>
      </c>
      <c r="O137" s="275" t="s">
        <v>1109</v>
      </c>
      <c r="P137" s="275">
        <v>3007294942</v>
      </c>
      <c r="Q137" s="245" t="s">
        <v>1110</v>
      </c>
      <c r="R137" s="245">
        <v>0</v>
      </c>
      <c r="S137" s="245">
        <v>0</v>
      </c>
      <c r="T137" s="270"/>
    </row>
    <row r="138" spans="1:20" s="246" customFormat="1" ht="25.2" x14ac:dyDescent="0.3">
      <c r="A138" s="275">
        <v>32131023</v>
      </c>
      <c r="B138" s="276" t="s">
        <v>1123</v>
      </c>
      <c r="C138" s="275">
        <v>3</v>
      </c>
      <c r="D138" s="275">
        <v>3</v>
      </c>
      <c r="E138" s="275">
        <v>1</v>
      </c>
      <c r="F138" s="275" t="s">
        <v>970</v>
      </c>
      <c r="G138" s="275" t="s">
        <v>983</v>
      </c>
      <c r="H138" s="275">
        <v>0</v>
      </c>
      <c r="I138" s="277">
        <v>4200000</v>
      </c>
      <c r="J138" s="277">
        <v>900000</v>
      </c>
      <c r="K138" s="275">
        <v>0</v>
      </c>
      <c r="L138" s="275">
        <v>0</v>
      </c>
      <c r="M138" s="275" t="s">
        <v>944</v>
      </c>
      <c r="N138" s="278" t="s">
        <v>945</v>
      </c>
      <c r="O138" s="275" t="s">
        <v>1109</v>
      </c>
      <c r="P138" s="275">
        <v>3007294942</v>
      </c>
      <c r="Q138" s="245" t="s">
        <v>1110</v>
      </c>
      <c r="R138" s="245">
        <v>0</v>
      </c>
      <c r="S138" s="245">
        <v>0</v>
      </c>
      <c r="T138" s="270"/>
    </row>
    <row r="139" spans="1:20" s="246" customFormat="1" ht="37.799999999999997" x14ac:dyDescent="0.3">
      <c r="A139" s="275">
        <v>43231503</v>
      </c>
      <c r="B139" s="276" t="s">
        <v>1124</v>
      </c>
      <c r="C139" s="275">
        <v>4</v>
      </c>
      <c r="D139" s="275">
        <v>4</v>
      </c>
      <c r="E139" s="275">
        <v>1</v>
      </c>
      <c r="F139" s="275" t="s">
        <v>970</v>
      </c>
      <c r="G139" s="275" t="s">
        <v>983</v>
      </c>
      <c r="H139" s="275" t="s">
        <v>294</v>
      </c>
      <c r="I139" s="277">
        <v>30000000</v>
      </c>
      <c r="J139" s="277">
        <v>30000000</v>
      </c>
      <c r="K139" s="275">
        <v>0</v>
      </c>
      <c r="L139" s="275">
        <v>0</v>
      </c>
      <c r="M139" s="275" t="s">
        <v>944</v>
      </c>
      <c r="N139" s="278" t="s">
        <v>945</v>
      </c>
      <c r="O139" s="275" t="s">
        <v>1109</v>
      </c>
      <c r="P139" s="275">
        <v>3007294942</v>
      </c>
      <c r="Q139" s="245" t="s">
        <v>1110</v>
      </c>
      <c r="R139" s="245">
        <v>0</v>
      </c>
      <c r="S139" s="245">
        <v>0</v>
      </c>
      <c r="T139" s="270"/>
    </row>
    <row r="140" spans="1:20" s="246" customFormat="1" ht="14.4" x14ac:dyDescent="0.3">
      <c r="A140" s="275">
        <v>43211502</v>
      </c>
      <c r="B140" s="276" t="s">
        <v>1125</v>
      </c>
      <c r="C140" s="275">
        <v>4</v>
      </c>
      <c r="D140" s="275">
        <v>4</v>
      </c>
      <c r="E140" s="275">
        <v>1</v>
      </c>
      <c r="F140" s="275" t="s">
        <v>941</v>
      </c>
      <c r="G140" s="275" t="s">
        <v>943</v>
      </c>
      <c r="H140" s="275">
        <v>0</v>
      </c>
      <c r="I140" s="277">
        <v>50000000</v>
      </c>
      <c r="J140" s="277">
        <v>50000000</v>
      </c>
      <c r="K140" s="275">
        <v>0</v>
      </c>
      <c r="L140" s="275">
        <v>0</v>
      </c>
      <c r="M140" s="275" t="s">
        <v>944</v>
      </c>
      <c r="N140" s="278" t="s">
        <v>945</v>
      </c>
      <c r="O140" s="275" t="s">
        <v>1109</v>
      </c>
      <c r="P140" s="275">
        <v>3007294942</v>
      </c>
      <c r="Q140" s="245" t="s">
        <v>1110</v>
      </c>
      <c r="R140" s="245">
        <v>0</v>
      </c>
      <c r="S140" s="245">
        <v>0</v>
      </c>
      <c r="T140" s="270"/>
    </row>
    <row r="141" spans="1:20" s="246" customFormat="1" ht="37.799999999999997" x14ac:dyDescent="0.3">
      <c r="A141" s="275">
        <v>43231503</v>
      </c>
      <c r="B141" s="276" t="s">
        <v>1126</v>
      </c>
      <c r="C141" s="275">
        <v>4</v>
      </c>
      <c r="D141" s="275">
        <v>4</v>
      </c>
      <c r="E141" s="275">
        <v>1</v>
      </c>
      <c r="F141" s="275" t="s">
        <v>970</v>
      </c>
      <c r="G141" s="275" t="s">
        <v>983</v>
      </c>
      <c r="H141" s="275" t="s">
        <v>294</v>
      </c>
      <c r="I141" s="277">
        <v>4000000</v>
      </c>
      <c r="J141" s="277">
        <v>4000000</v>
      </c>
      <c r="K141" s="275">
        <v>0</v>
      </c>
      <c r="L141" s="275">
        <v>0</v>
      </c>
      <c r="M141" s="275" t="s">
        <v>944</v>
      </c>
      <c r="N141" s="278" t="s">
        <v>945</v>
      </c>
      <c r="O141" s="275" t="s">
        <v>1109</v>
      </c>
      <c r="P141" s="275">
        <v>3007294942</v>
      </c>
      <c r="Q141" s="245" t="s">
        <v>1110</v>
      </c>
      <c r="R141" s="245">
        <v>0</v>
      </c>
      <c r="S141" s="245">
        <v>0</v>
      </c>
      <c r="T141" s="270"/>
    </row>
    <row r="142" spans="1:20" s="246" customFormat="1" ht="25.2" x14ac:dyDescent="0.3">
      <c r="A142" s="275">
        <v>43231503</v>
      </c>
      <c r="B142" s="276" t="s">
        <v>1127</v>
      </c>
      <c r="C142" s="275">
        <v>5</v>
      </c>
      <c r="D142" s="275">
        <v>5</v>
      </c>
      <c r="E142" s="275">
        <v>1</v>
      </c>
      <c r="F142" s="275" t="s">
        <v>970</v>
      </c>
      <c r="G142" s="275" t="s">
        <v>983</v>
      </c>
      <c r="H142" s="275" t="s">
        <v>294</v>
      </c>
      <c r="I142" s="277">
        <v>5500000</v>
      </c>
      <c r="J142" s="277">
        <v>5500000</v>
      </c>
      <c r="K142" s="275">
        <v>0</v>
      </c>
      <c r="L142" s="275">
        <v>0</v>
      </c>
      <c r="M142" s="275" t="s">
        <v>944</v>
      </c>
      <c r="N142" s="278" t="s">
        <v>945</v>
      </c>
      <c r="O142" s="275" t="s">
        <v>1109</v>
      </c>
      <c r="P142" s="275">
        <v>3007294942</v>
      </c>
      <c r="Q142" s="245" t="s">
        <v>1110</v>
      </c>
      <c r="R142" s="245">
        <v>0</v>
      </c>
      <c r="S142" s="245">
        <v>0</v>
      </c>
      <c r="T142" s="270"/>
    </row>
    <row r="143" spans="1:20" s="246" customFormat="1" ht="14.4" x14ac:dyDescent="0.3">
      <c r="A143" s="275">
        <v>81112107</v>
      </c>
      <c r="B143" s="276" t="s">
        <v>1128</v>
      </c>
      <c r="C143" s="275">
        <v>6</v>
      </c>
      <c r="D143" s="275">
        <v>6</v>
      </c>
      <c r="E143" s="275">
        <v>1</v>
      </c>
      <c r="F143" s="275" t="s">
        <v>970</v>
      </c>
      <c r="G143" s="275" t="s">
        <v>983</v>
      </c>
      <c r="H143" s="275">
        <v>0</v>
      </c>
      <c r="I143" s="277">
        <v>1000000</v>
      </c>
      <c r="J143" s="277">
        <v>1000000</v>
      </c>
      <c r="K143" s="275">
        <v>0</v>
      </c>
      <c r="L143" s="275">
        <v>0</v>
      </c>
      <c r="M143" s="275" t="s">
        <v>944</v>
      </c>
      <c r="N143" s="278" t="s">
        <v>945</v>
      </c>
      <c r="O143" s="275" t="s">
        <v>1109</v>
      </c>
      <c r="P143" s="275">
        <v>3007294942</v>
      </c>
      <c r="Q143" s="245" t="s">
        <v>1110</v>
      </c>
      <c r="R143" s="245">
        <v>0</v>
      </c>
      <c r="S143" s="245">
        <v>0</v>
      </c>
      <c r="T143" s="270"/>
    </row>
    <row r="144" spans="1:20" s="246" customFormat="1" ht="25.2" x14ac:dyDescent="0.3">
      <c r="A144" s="275">
        <v>43232804</v>
      </c>
      <c r="B144" s="276" t="s">
        <v>1129</v>
      </c>
      <c r="C144" s="275">
        <v>6</v>
      </c>
      <c r="D144" s="275">
        <v>6</v>
      </c>
      <c r="E144" s="275">
        <v>1</v>
      </c>
      <c r="F144" s="275" t="s">
        <v>970</v>
      </c>
      <c r="G144" s="275" t="s">
        <v>983</v>
      </c>
      <c r="H144" s="275">
        <v>0</v>
      </c>
      <c r="I144" s="277">
        <v>11000000</v>
      </c>
      <c r="J144" s="277">
        <v>11000000</v>
      </c>
      <c r="K144" s="275">
        <v>0</v>
      </c>
      <c r="L144" s="275">
        <v>0</v>
      </c>
      <c r="M144" s="275" t="s">
        <v>944</v>
      </c>
      <c r="N144" s="278" t="s">
        <v>945</v>
      </c>
      <c r="O144" s="275" t="s">
        <v>1109</v>
      </c>
      <c r="P144" s="275">
        <v>3007294942</v>
      </c>
      <c r="Q144" s="245" t="s">
        <v>1110</v>
      </c>
      <c r="R144" s="245">
        <v>0</v>
      </c>
      <c r="S144" s="245">
        <v>0</v>
      </c>
      <c r="T144" s="270"/>
    </row>
    <row r="145" spans="1:20" s="246" customFormat="1" ht="25.2" x14ac:dyDescent="0.3">
      <c r="A145" s="275">
        <v>43222501</v>
      </c>
      <c r="B145" s="276" t="s">
        <v>1130</v>
      </c>
      <c r="C145" s="275">
        <v>8</v>
      </c>
      <c r="D145" s="275">
        <v>8</v>
      </c>
      <c r="E145" s="275">
        <v>1</v>
      </c>
      <c r="F145" s="275" t="s">
        <v>970</v>
      </c>
      <c r="G145" s="275" t="s">
        <v>983</v>
      </c>
      <c r="H145" s="275">
        <v>0</v>
      </c>
      <c r="I145" s="277">
        <v>30000000</v>
      </c>
      <c r="J145" s="277">
        <v>30000000</v>
      </c>
      <c r="K145" s="275">
        <v>0</v>
      </c>
      <c r="L145" s="275">
        <v>0</v>
      </c>
      <c r="M145" s="275" t="s">
        <v>944</v>
      </c>
      <c r="N145" s="278" t="s">
        <v>945</v>
      </c>
      <c r="O145" s="275" t="s">
        <v>1109</v>
      </c>
      <c r="P145" s="275">
        <v>3007294942</v>
      </c>
      <c r="Q145" s="245" t="s">
        <v>1110</v>
      </c>
      <c r="R145" s="245">
        <v>0</v>
      </c>
      <c r="S145" s="245">
        <v>0</v>
      </c>
      <c r="T145" s="270"/>
    </row>
    <row r="146" spans="1:20" s="246" customFormat="1" ht="88.2" x14ac:dyDescent="0.3">
      <c r="A146" s="275">
        <v>80111607</v>
      </c>
      <c r="B146" s="276" t="s">
        <v>1131</v>
      </c>
      <c r="C146" s="275" t="s">
        <v>941</v>
      </c>
      <c r="D146" s="275" t="s">
        <v>941</v>
      </c>
      <c r="E146" s="275" t="s">
        <v>951</v>
      </c>
      <c r="F146" s="275" t="s">
        <v>941</v>
      </c>
      <c r="G146" s="275" t="s">
        <v>943</v>
      </c>
      <c r="H146" s="275" t="s">
        <v>294</v>
      </c>
      <c r="I146" s="277">
        <v>45000000</v>
      </c>
      <c r="J146" s="277">
        <v>45000000</v>
      </c>
      <c r="K146" s="275" t="s">
        <v>294</v>
      </c>
      <c r="L146" s="275" t="s">
        <v>294</v>
      </c>
      <c r="M146" s="275" t="s">
        <v>944</v>
      </c>
      <c r="N146" s="278" t="s">
        <v>945</v>
      </c>
      <c r="O146" s="275" t="s">
        <v>1132</v>
      </c>
      <c r="P146" s="275" t="s">
        <v>947</v>
      </c>
      <c r="Q146" s="245" t="s">
        <v>1133</v>
      </c>
      <c r="R146" s="245" t="s">
        <v>294</v>
      </c>
      <c r="S146" s="245" t="s">
        <v>294</v>
      </c>
      <c r="T146" s="270"/>
    </row>
    <row r="147" spans="1:20" s="246" customFormat="1" ht="75.599999999999994" x14ac:dyDescent="0.3">
      <c r="A147" s="275">
        <v>80111607</v>
      </c>
      <c r="B147" s="276" t="s">
        <v>1134</v>
      </c>
      <c r="C147" s="275" t="s">
        <v>941</v>
      </c>
      <c r="D147" s="275" t="s">
        <v>941</v>
      </c>
      <c r="E147" s="275" t="s">
        <v>951</v>
      </c>
      <c r="F147" s="275" t="s">
        <v>941</v>
      </c>
      <c r="G147" s="275" t="s">
        <v>943</v>
      </c>
      <c r="H147" s="275" t="s">
        <v>294</v>
      </c>
      <c r="I147" s="277">
        <v>58000000</v>
      </c>
      <c r="J147" s="277">
        <v>58000000</v>
      </c>
      <c r="K147" s="275" t="s">
        <v>294</v>
      </c>
      <c r="L147" s="275" t="s">
        <v>294</v>
      </c>
      <c r="M147" s="275" t="s">
        <v>944</v>
      </c>
      <c r="N147" s="278" t="s">
        <v>945</v>
      </c>
      <c r="O147" s="275" t="s">
        <v>1132</v>
      </c>
      <c r="P147" s="275" t="s">
        <v>947</v>
      </c>
      <c r="Q147" s="245" t="s">
        <v>1133</v>
      </c>
      <c r="R147" s="245" t="s">
        <v>294</v>
      </c>
      <c r="S147" s="245" t="s">
        <v>294</v>
      </c>
      <c r="T147" s="270"/>
    </row>
    <row r="148" spans="1:20" s="246" customFormat="1" ht="75.599999999999994" x14ac:dyDescent="0.3">
      <c r="A148" s="275">
        <v>80111607</v>
      </c>
      <c r="B148" s="276" t="s">
        <v>1135</v>
      </c>
      <c r="C148" s="275" t="s">
        <v>941</v>
      </c>
      <c r="D148" s="275" t="s">
        <v>941</v>
      </c>
      <c r="E148" s="275" t="s">
        <v>951</v>
      </c>
      <c r="F148" s="275" t="s">
        <v>941</v>
      </c>
      <c r="G148" s="275" t="s">
        <v>943</v>
      </c>
      <c r="H148" s="275" t="s">
        <v>294</v>
      </c>
      <c r="I148" s="277">
        <v>45000000</v>
      </c>
      <c r="J148" s="277">
        <v>45000000</v>
      </c>
      <c r="K148" s="275" t="s">
        <v>294</v>
      </c>
      <c r="L148" s="275" t="s">
        <v>294</v>
      </c>
      <c r="M148" s="275" t="s">
        <v>944</v>
      </c>
      <c r="N148" s="278" t="s">
        <v>945</v>
      </c>
      <c r="O148" s="275" t="s">
        <v>1132</v>
      </c>
      <c r="P148" s="275" t="s">
        <v>947</v>
      </c>
      <c r="Q148" s="245" t="s">
        <v>1133</v>
      </c>
      <c r="R148" s="245" t="s">
        <v>294</v>
      </c>
      <c r="S148" s="245" t="s">
        <v>294</v>
      </c>
      <c r="T148" s="270"/>
    </row>
    <row r="149" spans="1:20" s="246" customFormat="1" ht="75.599999999999994" x14ac:dyDescent="0.3">
      <c r="A149" s="275">
        <v>80111607</v>
      </c>
      <c r="B149" s="276" t="s">
        <v>1135</v>
      </c>
      <c r="C149" s="275" t="s">
        <v>941</v>
      </c>
      <c r="D149" s="275" t="s">
        <v>941</v>
      </c>
      <c r="E149" s="275" t="s">
        <v>951</v>
      </c>
      <c r="F149" s="275" t="s">
        <v>941</v>
      </c>
      <c r="G149" s="275" t="s">
        <v>943</v>
      </c>
      <c r="H149" s="275" t="s">
        <v>294</v>
      </c>
      <c r="I149" s="277">
        <v>45000000</v>
      </c>
      <c r="J149" s="277">
        <v>45000000</v>
      </c>
      <c r="K149" s="275" t="s">
        <v>294</v>
      </c>
      <c r="L149" s="275" t="s">
        <v>294</v>
      </c>
      <c r="M149" s="275" t="s">
        <v>944</v>
      </c>
      <c r="N149" s="278" t="s">
        <v>945</v>
      </c>
      <c r="O149" s="275" t="s">
        <v>1132</v>
      </c>
      <c r="P149" s="275" t="s">
        <v>947</v>
      </c>
      <c r="Q149" s="245" t="s">
        <v>1133</v>
      </c>
      <c r="R149" s="245" t="s">
        <v>294</v>
      </c>
      <c r="S149" s="245" t="s">
        <v>294</v>
      </c>
      <c r="T149" s="270"/>
    </row>
    <row r="150" spans="1:20" s="246" customFormat="1" ht="37.799999999999997" x14ac:dyDescent="0.3">
      <c r="A150" s="275">
        <v>80111607</v>
      </c>
      <c r="B150" s="276" t="s">
        <v>1136</v>
      </c>
      <c r="C150" s="275" t="s">
        <v>941</v>
      </c>
      <c r="D150" s="275" t="s">
        <v>941</v>
      </c>
      <c r="E150" s="275" t="s">
        <v>951</v>
      </c>
      <c r="F150" s="275" t="s">
        <v>941</v>
      </c>
      <c r="G150" s="275" t="s">
        <v>943</v>
      </c>
      <c r="H150" s="275" t="s">
        <v>294</v>
      </c>
      <c r="I150" s="277">
        <v>40000000</v>
      </c>
      <c r="J150" s="277">
        <v>40000000</v>
      </c>
      <c r="K150" s="275" t="s">
        <v>294</v>
      </c>
      <c r="L150" s="275" t="s">
        <v>294</v>
      </c>
      <c r="M150" s="275" t="s">
        <v>944</v>
      </c>
      <c r="N150" s="278" t="s">
        <v>945</v>
      </c>
      <c r="O150" s="275" t="s">
        <v>1132</v>
      </c>
      <c r="P150" s="275" t="s">
        <v>947</v>
      </c>
      <c r="Q150" s="245" t="s">
        <v>1133</v>
      </c>
      <c r="R150" s="245" t="s">
        <v>294</v>
      </c>
      <c r="S150" s="245" t="s">
        <v>294</v>
      </c>
      <c r="T150" s="270"/>
    </row>
    <row r="151" spans="1:20" s="246" customFormat="1" ht="75.599999999999994" x14ac:dyDescent="0.3">
      <c r="A151" s="275">
        <v>80111607</v>
      </c>
      <c r="B151" s="276" t="s">
        <v>1137</v>
      </c>
      <c r="C151" s="275" t="s">
        <v>941</v>
      </c>
      <c r="D151" s="275" t="s">
        <v>941</v>
      </c>
      <c r="E151" s="275" t="s">
        <v>951</v>
      </c>
      <c r="F151" s="275" t="s">
        <v>941</v>
      </c>
      <c r="G151" s="275" t="s">
        <v>943</v>
      </c>
      <c r="H151" s="275" t="s">
        <v>294</v>
      </c>
      <c r="I151" s="277">
        <v>42000000</v>
      </c>
      <c r="J151" s="277">
        <v>42000000</v>
      </c>
      <c r="K151" s="275" t="s">
        <v>294</v>
      </c>
      <c r="L151" s="275" t="s">
        <v>294</v>
      </c>
      <c r="M151" s="275" t="s">
        <v>944</v>
      </c>
      <c r="N151" s="278" t="s">
        <v>945</v>
      </c>
      <c r="O151" s="275" t="s">
        <v>1132</v>
      </c>
      <c r="P151" s="275" t="s">
        <v>947</v>
      </c>
      <c r="Q151" s="245" t="s">
        <v>1133</v>
      </c>
      <c r="R151" s="245" t="s">
        <v>294</v>
      </c>
      <c r="S151" s="245" t="s">
        <v>294</v>
      </c>
      <c r="T151" s="270"/>
    </row>
    <row r="152" spans="1:20" s="246" customFormat="1" ht="75.599999999999994" x14ac:dyDescent="0.3">
      <c r="A152" s="275">
        <v>80111607</v>
      </c>
      <c r="B152" s="276" t="s">
        <v>1138</v>
      </c>
      <c r="C152" s="275" t="s">
        <v>941</v>
      </c>
      <c r="D152" s="275" t="s">
        <v>941</v>
      </c>
      <c r="E152" s="275" t="s">
        <v>951</v>
      </c>
      <c r="F152" s="275" t="s">
        <v>941</v>
      </c>
      <c r="G152" s="275" t="s">
        <v>943</v>
      </c>
      <c r="H152" s="275" t="s">
        <v>294</v>
      </c>
      <c r="I152" s="277">
        <v>42000000</v>
      </c>
      <c r="J152" s="277">
        <v>42000000</v>
      </c>
      <c r="K152" s="275" t="s">
        <v>294</v>
      </c>
      <c r="L152" s="275" t="s">
        <v>294</v>
      </c>
      <c r="M152" s="275" t="s">
        <v>944</v>
      </c>
      <c r="N152" s="278" t="s">
        <v>945</v>
      </c>
      <c r="O152" s="275" t="s">
        <v>1132</v>
      </c>
      <c r="P152" s="275" t="s">
        <v>947</v>
      </c>
      <c r="Q152" s="245" t="s">
        <v>1133</v>
      </c>
      <c r="R152" s="245" t="s">
        <v>294</v>
      </c>
      <c r="S152" s="245" t="s">
        <v>294</v>
      </c>
      <c r="T152" s="270"/>
    </row>
    <row r="153" spans="1:20" s="246" customFormat="1" ht="50.4" x14ac:dyDescent="0.3">
      <c r="A153" s="275">
        <v>80111607</v>
      </c>
      <c r="B153" s="276" t="s">
        <v>1139</v>
      </c>
      <c r="C153" s="275" t="s">
        <v>941</v>
      </c>
      <c r="D153" s="275" t="s">
        <v>941</v>
      </c>
      <c r="E153" s="275" t="s">
        <v>951</v>
      </c>
      <c r="F153" s="275" t="s">
        <v>941</v>
      </c>
      <c r="G153" s="275" t="s">
        <v>943</v>
      </c>
      <c r="H153" s="275" t="s">
        <v>294</v>
      </c>
      <c r="I153" s="277">
        <v>50000000</v>
      </c>
      <c r="J153" s="277">
        <v>50000000</v>
      </c>
      <c r="K153" s="275" t="s">
        <v>294</v>
      </c>
      <c r="L153" s="275" t="s">
        <v>294</v>
      </c>
      <c r="M153" s="275" t="s">
        <v>944</v>
      </c>
      <c r="N153" s="278" t="s">
        <v>945</v>
      </c>
      <c r="O153" s="275" t="s">
        <v>1132</v>
      </c>
      <c r="P153" s="275" t="s">
        <v>947</v>
      </c>
      <c r="Q153" s="245" t="s">
        <v>1133</v>
      </c>
      <c r="R153" s="245" t="s">
        <v>294</v>
      </c>
      <c r="S153" s="245" t="s">
        <v>294</v>
      </c>
      <c r="T153" s="270"/>
    </row>
    <row r="154" spans="1:20" s="246" customFormat="1" ht="50.4" x14ac:dyDescent="0.3">
      <c r="A154" s="275">
        <v>80111607</v>
      </c>
      <c r="B154" s="276" t="s">
        <v>1140</v>
      </c>
      <c r="C154" s="275" t="s">
        <v>941</v>
      </c>
      <c r="D154" s="275" t="s">
        <v>941</v>
      </c>
      <c r="E154" s="275" t="s">
        <v>951</v>
      </c>
      <c r="F154" s="275" t="s">
        <v>941</v>
      </c>
      <c r="G154" s="275" t="s">
        <v>943</v>
      </c>
      <c r="H154" s="275" t="s">
        <v>294</v>
      </c>
      <c r="I154" s="277">
        <v>50000000</v>
      </c>
      <c r="J154" s="277">
        <v>50000000</v>
      </c>
      <c r="K154" s="275" t="s">
        <v>294</v>
      </c>
      <c r="L154" s="275" t="s">
        <v>294</v>
      </c>
      <c r="M154" s="275" t="s">
        <v>944</v>
      </c>
      <c r="N154" s="278" t="s">
        <v>1141</v>
      </c>
      <c r="O154" s="275" t="s">
        <v>1132</v>
      </c>
      <c r="P154" s="275" t="s">
        <v>947</v>
      </c>
      <c r="Q154" s="245" t="s">
        <v>1133</v>
      </c>
      <c r="R154" s="245" t="s">
        <v>294</v>
      </c>
      <c r="S154" s="245" t="s">
        <v>294</v>
      </c>
      <c r="T154" s="270"/>
    </row>
    <row r="155" spans="1:20" s="246" customFormat="1" ht="50.4" x14ac:dyDescent="0.3">
      <c r="A155" s="275">
        <v>80111607</v>
      </c>
      <c r="B155" s="276" t="s">
        <v>1140</v>
      </c>
      <c r="C155" s="275" t="s">
        <v>941</v>
      </c>
      <c r="D155" s="275" t="s">
        <v>941</v>
      </c>
      <c r="E155" s="275" t="s">
        <v>951</v>
      </c>
      <c r="F155" s="275" t="s">
        <v>941</v>
      </c>
      <c r="G155" s="275" t="s">
        <v>943</v>
      </c>
      <c r="H155" s="275" t="s">
        <v>294</v>
      </c>
      <c r="I155" s="277">
        <v>50000000</v>
      </c>
      <c r="J155" s="277">
        <v>50000000</v>
      </c>
      <c r="K155" s="275" t="s">
        <v>294</v>
      </c>
      <c r="L155" s="275" t="s">
        <v>294</v>
      </c>
      <c r="M155" s="275" t="s">
        <v>944</v>
      </c>
      <c r="N155" s="278" t="s">
        <v>1141</v>
      </c>
      <c r="O155" s="275" t="s">
        <v>1132</v>
      </c>
      <c r="P155" s="275" t="s">
        <v>947</v>
      </c>
      <c r="Q155" s="245" t="s">
        <v>1133</v>
      </c>
      <c r="R155" s="245" t="s">
        <v>294</v>
      </c>
      <c r="S155" s="245" t="s">
        <v>294</v>
      </c>
      <c r="T155" s="270"/>
    </row>
    <row r="156" spans="1:20" s="246" customFormat="1" ht="50.4" x14ac:dyDescent="0.3">
      <c r="A156" s="275">
        <v>80111607</v>
      </c>
      <c r="B156" s="276" t="s">
        <v>1140</v>
      </c>
      <c r="C156" s="275" t="s">
        <v>941</v>
      </c>
      <c r="D156" s="275" t="s">
        <v>941</v>
      </c>
      <c r="E156" s="275" t="s">
        <v>951</v>
      </c>
      <c r="F156" s="275" t="s">
        <v>941</v>
      </c>
      <c r="G156" s="275" t="s">
        <v>943</v>
      </c>
      <c r="H156" s="275" t="s">
        <v>294</v>
      </c>
      <c r="I156" s="277">
        <v>50000000</v>
      </c>
      <c r="J156" s="277">
        <v>50000000</v>
      </c>
      <c r="K156" s="275" t="s">
        <v>294</v>
      </c>
      <c r="L156" s="275" t="s">
        <v>294</v>
      </c>
      <c r="M156" s="275" t="s">
        <v>944</v>
      </c>
      <c r="N156" s="278" t="s">
        <v>1141</v>
      </c>
      <c r="O156" s="275" t="s">
        <v>1132</v>
      </c>
      <c r="P156" s="275" t="s">
        <v>947</v>
      </c>
      <c r="Q156" s="245" t="s">
        <v>1133</v>
      </c>
      <c r="R156" s="245" t="s">
        <v>294</v>
      </c>
      <c r="S156" s="245" t="s">
        <v>294</v>
      </c>
      <c r="T156" s="270"/>
    </row>
    <row r="157" spans="1:20" s="246" customFormat="1" ht="75.599999999999994" x14ac:dyDescent="0.3">
      <c r="A157" s="275">
        <v>80111607</v>
      </c>
      <c r="B157" s="276" t="s">
        <v>1142</v>
      </c>
      <c r="C157" s="275">
        <v>2</v>
      </c>
      <c r="D157" s="275">
        <v>2</v>
      </c>
      <c r="E157" s="275">
        <v>11</v>
      </c>
      <c r="F157" s="275">
        <v>1</v>
      </c>
      <c r="G157" s="275" t="s">
        <v>943</v>
      </c>
      <c r="H157" s="275" t="s">
        <v>294</v>
      </c>
      <c r="I157" s="277">
        <v>42000000</v>
      </c>
      <c r="J157" s="277">
        <v>42000000</v>
      </c>
      <c r="K157" s="275" t="s">
        <v>294</v>
      </c>
      <c r="L157" s="275" t="s">
        <v>294</v>
      </c>
      <c r="M157" s="275" t="s">
        <v>944</v>
      </c>
      <c r="N157" s="278" t="s">
        <v>1141</v>
      </c>
      <c r="O157" s="275" t="s">
        <v>1132</v>
      </c>
      <c r="P157" s="275" t="s">
        <v>947</v>
      </c>
      <c r="Q157" s="245" t="s">
        <v>1133</v>
      </c>
      <c r="R157" s="245" t="s">
        <v>294</v>
      </c>
      <c r="S157" s="245" t="s">
        <v>294</v>
      </c>
      <c r="T157" s="270"/>
    </row>
    <row r="158" spans="1:20" s="246" customFormat="1" ht="37.799999999999997" x14ac:dyDescent="0.3">
      <c r="A158" s="275">
        <v>80111607</v>
      </c>
      <c r="B158" s="276" t="s">
        <v>1143</v>
      </c>
      <c r="C158" s="275">
        <v>2</v>
      </c>
      <c r="D158" s="275">
        <v>2</v>
      </c>
      <c r="E158" s="275">
        <v>11</v>
      </c>
      <c r="F158" s="275">
        <v>1</v>
      </c>
      <c r="G158" s="275" t="s">
        <v>943</v>
      </c>
      <c r="H158" s="275" t="s">
        <v>294</v>
      </c>
      <c r="I158" s="277">
        <v>42000000</v>
      </c>
      <c r="J158" s="277">
        <v>42000000</v>
      </c>
      <c r="K158" s="275" t="s">
        <v>294</v>
      </c>
      <c r="L158" s="275" t="s">
        <v>294</v>
      </c>
      <c r="M158" s="275" t="s">
        <v>944</v>
      </c>
      <c r="N158" s="278" t="s">
        <v>1141</v>
      </c>
      <c r="O158" s="275" t="s">
        <v>1132</v>
      </c>
      <c r="P158" s="275" t="s">
        <v>947</v>
      </c>
      <c r="Q158" s="245" t="s">
        <v>1133</v>
      </c>
      <c r="R158" s="245" t="s">
        <v>294</v>
      </c>
      <c r="S158" s="245" t="s">
        <v>294</v>
      </c>
      <c r="T158" s="270"/>
    </row>
    <row r="159" spans="1:20" s="246" customFormat="1" ht="50.4" x14ac:dyDescent="0.3">
      <c r="A159" s="275">
        <v>80111607</v>
      </c>
      <c r="B159" s="276" t="s">
        <v>1144</v>
      </c>
      <c r="C159" s="275">
        <v>2</v>
      </c>
      <c r="D159" s="275">
        <v>2</v>
      </c>
      <c r="E159" s="275">
        <v>11</v>
      </c>
      <c r="F159" s="275">
        <v>1</v>
      </c>
      <c r="G159" s="275" t="s">
        <v>943</v>
      </c>
      <c r="H159" s="275" t="s">
        <v>294</v>
      </c>
      <c r="I159" s="277">
        <v>42000000</v>
      </c>
      <c r="J159" s="277">
        <v>42000000</v>
      </c>
      <c r="K159" s="275" t="s">
        <v>294</v>
      </c>
      <c r="L159" s="275" t="s">
        <v>294</v>
      </c>
      <c r="M159" s="275" t="s">
        <v>944</v>
      </c>
      <c r="N159" s="278" t="s">
        <v>1141</v>
      </c>
      <c r="O159" s="275" t="s">
        <v>1132</v>
      </c>
      <c r="P159" s="275" t="s">
        <v>947</v>
      </c>
      <c r="Q159" s="245" t="s">
        <v>1133</v>
      </c>
      <c r="R159" s="245" t="s">
        <v>294</v>
      </c>
      <c r="S159" s="245" t="s">
        <v>294</v>
      </c>
      <c r="T159" s="270"/>
    </row>
    <row r="160" spans="1:20" s="246" customFormat="1" ht="50.4" x14ac:dyDescent="0.3">
      <c r="A160" s="275">
        <v>80111607</v>
      </c>
      <c r="B160" s="276" t="s">
        <v>1145</v>
      </c>
      <c r="C160" s="275">
        <v>2</v>
      </c>
      <c r="D160" s="275">
        <v>2</v>
      </c>
      <c r="E160" s="275">
        <v>11</v>
      </c>
      <c r="F160" s="275">
        <v>1</v>
      </c>
      <c r="G160" s="275" t="s">
        <v>943</v>
      </c>
      <c r="H160" s="275">
        <v>0</v>
      </c>
      <c r="I160" s="277">
        <v>42000000</v>
      </c>
      <c r="J160" s="277">
        <v>42000000</v>
      </c>
      <c r="K160" s="275" t="s">
        <v>294</v>
      </c>
      <c r="L160" s="275" t="s">
        <v>294</v>
      </c>
      <c r="M160" s="275" t="s">
        <v>944</v>
      </c>
      <c r="N160" s="278" t="s">
        <v>1141</v>
      </c>
      <c r="O160" s="275" t="s">
        <v>1132</v>
      </c>
      <c r="P160" s="275" t="s">
        <v>947</v>
      </c>
      <c r="Q160" s="245" t="s">
        <v>1133</v>
      </c>
      <c r="R160" s="245" t="s">
        <v>294</v>
      </c>
      <c r="S160" s="245" t="s">
        <v>294</v>
      </c>
      <c r="T160" s="270"/>
    </row>
    <row r="161" spans="1:20" s="246" customFormat="1" ht="50.4" x14ac:dyDescent="0.3">
      <c r="A161" s="275">
        <v>80111607</v>
      </c>
      <c r="B161" s="276" t="s">
        <v>1146</v>
      </c>
      <c r="C161" s="275">
        <v>2</v>
      </c>
      <c r="D161" s="275">
        <v>2</v>
      </c>
      <c r="E161" s="275">
        <v>11</v>
      </c>
      <c r="F161" s="275">
        <v>1</v>
      </c>
      <c r="G161" s="275" t="s">
        <v>943</v>
      </c>
      <c r="H161" s="275">
        <v>0</v>
      </c>
      <c r="I161" s="277">
        <v>250000000</v>
      </c>
      <c r="J161" s="277">
        <v>250000000</v>
      </c>
      <c r="K161" s="275" t="s">
        <v>294</v>
      </c>
      <c r="L161" s="275" t="s">
        <v>294</v>
      </c>
      <c r="M161" s="275" t="s">
        <v>944</v>
      </c>
      <c r="N161" s="278" t="s">
        <v>1141</v>
      </c>
      <c r="O161" s="275" t="s">
        <v>1132</v>
      </c>
      <c r="P161" s="275" t="s">
        <v>947</v>
      </c>
      <c r="Q161" s="245" t="s">
        <v>1133</v>
      </c>
      <c r="R161" s="245" t="s">
        <v>294</v>
      </c>
      <c r="S161" s="245" t="s">
        <v>294</v>
      </c>
      <c r="T161" s="270"/>
    </row>
    <row r="162" spans="1:20" s="246" customFormat="1" ht="14.4" x14ac:dyDescent="0.3">
      <c r="A162" s="270"/>
      <c r="B162" s="273"/>
      <c r="C162" s="270"/>
      <c r="D162" s="270"/>
      <c r="E162" s="270"/>
      <c r="F162" s="270"/>
      <c r="G162" s="270"/>
      <c r="H162" s="270"/>
      <c r="I162" s="274"/>
      <c r="J162" s="274"/>
      <c r="K162" s="270"/>
      <c r="L162" s="270"/>
      <c r="M162" s="270"/>
      <c r="N162" s="270"/>
      <c r="O162" s="270"/>
      <c r="P162" s="270"/>
      <c r="Q162" s="270"/>
      <c r="R162" s="270"/>
      <c r="S162" s="270"/>
      <c r="T162" s="270"/>
    </row>
  </sheetData>
  <autoFilter ref="A4:S144" xr:uid="{00000000-0001-0000-0200-000000000000}"/>
  <mergeCells count="1">
    <mergeCell ref="A1:P3"/>
  </mergeCells>
  <hyperlinks>
    <hyperlink ref="Q6" r:id="rId1" xr:uid="{B351DD5C-87DA-4BA1-9A90-D11659F010D5}"/>
    <hyperlink ref="Q7" r:id="rId2" xr:uid="{647175C0-3DD5-4302-94CF-7236532EB4E3}"/>
    <hyperlink ref="Q8" r:id="rId3" xr:uid="{572D87F8-90F3-4057-8903-CFF6E046C212}"/>
    <hyperlink ref="Q9" r:id="rId4" xr:uid="{930C390F-52ED-4CF7-A6C7-D14C7B018F3E}"/>
    <hyperlink ref="Q20" r:id="rId5" xr:uid="{1AF27DF0-7BFF-4F0A-8CAD-584C0242A4C6}"/>
    <hyperlink ref="Q65" r:id="rId6" xr:uid="{6DA69BD2-AA0B-4655-983D-D1203C5311A6}"/>
    <hyperlink ref="Q79" r:id="rId7" xr:uid="{6E50188C-81B2-4A6B-A071-891CD3FB6185}"/>
    <hyperlink ref="Q80" r:id="rId8" xr:uid="{3039E564-A9D7-452D-94EA-6E558DFE0377}"/>
    <hyperlink ref="Q81" r:id="rId9" xr:uid="{4998C417-5998-44AD-A69C-D06FE8F6AF93}"/>
    <hyperlink ref="Q82" r:id="rId10" xr:uid="{9DFB0073-B8D1-42B1-9991-B54A5E6F5795}"/>
    <hyperlink ref="Q83" r:id="rId11" xr:uid="{5A395504-2A39-4CAF-ABA7-D4CE04A90184}"/>
    <hyperlink ref="Q84" r:id="rId12" xr:uid="{6B799715-731E-494A-BA01-3E09DF06C99F}"/>
    <hyperlink ref="Q85" r:id="rId13" xr:uid="{A04BBA91-5B31-4442-8BED-81504647A6D9}"/>
    <hyperlink ref="Q86" r:id="rId14" xr:uid="{21E0C765-4B66-4977-B613-DA302571D383}"/>
    <hyperlink ref="Q89" r:id="rId15" xr:uid="{6B8AEEBB-D659-477A-914C-4591D16D80B7}"/>
    <hyperlink ref="Q88" r:id="rId16" xr:uid="{2BDE278B-AD1E-4B11-A63C-99FEE8F12A9C}"/>
    <hyperlink ref="Q90" r:id="rId17" xr:uid="{BC5D4B9A-4890-49FE-B7A2-96DA9AE86F47}"/>
    <hyperlink ref="Q87" r:id="rId18" xr:uid="{8A3644C7-9B65-4E0C-B3FF-71FE144B1F3C}"/>
    <hyperlink ref="Q91" r:id="rId19" xr:uid="{223643F0-5DD7-406C-BE22-339C71849C64}"/>
    <hyperlink ref="Q92" r:id="rId20" xr:uid="{F46B1509-7614-482E-BA12-E21729622E21}"/>
    <hyperlink ref="Q93" r:id="rId21" xr:uid="{F7211665-EDD8-4F50-A32E-90CD446D090F}"/>
    <hyperlink ref="Q94" r:id="rId22" xr:uid="{15DE98FE-3DE6-4946-BA1A-8181E3B270D4}"/>
    <hyperlink ref="Q97" r:id="rId23" xr:uid="{1DC63106-5129-470F-AABB-E791CFE3BF21}"/>
    <hyperlink ref="Q98" r:id="rId24" xr:uid="{899779F0-BA38-4E7D-9E64-8DDC8D636444}"/>
    <hyperlink ref="Q99" r:id="rId25" xr:uid="{EF96DD3E-8C87-4A98-B3BF-A97C9B7B267B}"/>
    <hyperlink ref="Q100" r:id="rId26" xr:uid="{8D27126D-F4B3-4BE7-89C0-2B0DD352E8BF}"/>
    <hyperlink ref="Q101" r:id="rId27" xr:uid="{1C573F9C-BA43-4341-98CC-91C288AD9CAA}"/>
    <hyperlink ref="Q102" r:id="rId28" xr:uid="{7D93C61B-790C-400A-9F5B-4186E21095EC}"/>
    <hyperlink ref="Q103" r:id="rId29" xr:uid="{B28CFB8B-67C0-4808-8658-6CCC35AA6E5C}"/>
    <hyperlink ref="Q104" r:id="rId30" xr:uid="{B121BA2F-1195-4BAA-A86E-0770C89A7B5A}"/>
    <hyperlink ref="Q105" r:id="rId31" xr:uid="{7FD62089-F571-4195-9B6A-67469DAA8523}"/>
    <hyperlink ref="Q106" r:id="rId32" xr:uid="{30C220F9-C4F5-40B4-BCBA-C1667EC500B8}"/>
    <hyperlink ref="Q107" r:id="rId33" xr:uid="{AE1EC60C-0E2B-4564-BF94-A1ED409DB81A}"/>
    <hyperlink ref="Q108" r:id="rId34" xr:uid="{AD6720FA-383C-49CB-8782-7DDC364223E3}"/>
    <hyperlink ref="Q109" r:id="rId35" xr:uid="{B036055F-6FF8-487A-990C-2AF3DCEC2957}"/>
    <hyperlink ref="Q110" r:id="rId36" xr:uid="{6B7C478A-F968-4A84-BE32-F7BA6393F320}"/>
    <hyperlink ref="Q111" r:id="rId37" xr:uid="{EE6525E3-3207-4959-91CE-8C3D61E9EE64}"/>
    <hyperlink ref="Q112" r:id="rId38" xr:uid="{A4BBD012-6E9B-4400-B9C9-31EA1FFEA879}"/>
    <hyperlink ref="Q116" r:id="rId39" xr:uid="{288D0142-E994-4CAE-A596-558852094358}"/>
    <hyperlink ref="Q117" r:id="rId40" xr:uid="{A7ACB2B0-C7AF-4EF0-9E2F-C58FD837CE87}"/>
    <hyperlink ref="Q118" r:id="rId41" xr:uid="{51684153-FF8F-4A7F-9B70-357554002659}"/>
    <hyperlink ref="Q119" r:id="rId42" xr:uid="{B58CF6FA-B021-4562-AAEC-46C1B5AA3116}"/>
    <hyperlink ref="Q125" r:id="rId43" xr:uid="{CABCF1E0-407F-457B-A2B6-5277AA5922B8}"/>
    <hyperlink ref="Q146" r:id="rId44" xr:uid="{003A2FA1-1086-4714-80D8-50A41222CA8D}"/>
    <hyperlink ref="Q147" r:id="rId45" xr:uid="{35908C77-448F-4690-A4DC-48BD5FD4110E}"/>
    <hyperlink ref="Q148" r:id="rId46" xr:uid="{4F343762-201F-4DCD-AE04-3FA6B7C33904}"/>
    <hyperlink ref="Q149" r:id="rId47" xr:uid="{5ACE2F57-EA65-4173-97F5-7AA3A5068845}"/>
    <hyperlink ref="Q150" r:id="rId48" xr:uid="{A800D065-57EE-41B9-A165-5CEEEA532297}"/>
    <hyperlink ref="Q151" r:id="rId49" xr:uid="{11C68445-4A56-4B67-9550-CE442609FBB7}"/>
    <hyperlink ref="Q152" r:id="rId50" xr:uid="{5EADCB94-62BB-4E7A-A96A-60F0CC30960A}"/>
    <hyperlink ref="Q153" r:id="rId51" xr:uid="{1985FE9C-9842-4379-A04A-3AF874B59A7F}"/>
    <hyperlink ref="Q154" r:id="rId52" xr:uid="{09BA6A71-54A9-4064-A593-1E44E6264B03}"/>
    <hyperlink ref="Q156" r:id="rId53" xr:uid="{A16FA75B-AEF8-4561-8757-D25C7C96A126}"/>
    <hyperlink ref="Q157" r:id="rId54" xr:uid="{03EE8900-551E-433C-9786-DD76F1EACB2A}"/>
    <hyperlink ref="Q158" r:id="rId55" xr:uid="{D6445959-74E8-4520-868A-2F4E868855C1}"/>
    <hyperlink ref="Q159" r:id="rId56" xr:uid="{F07851B4-2BA9-4378-A3D3-08E5C7A42E0C}"/>
    <hyperlink ref="Q160" r:id="rId57" xr:uid="{5009EE47-E110-485C-9848-B9F4748CB6CB}"/>
    <hyperlink ref="Q161" r:id="rId58" xr:uid="{87D2744E-46DC-4C99-A7D4-8191FB41B7B9}"/>
    <hyperlink ref="Q155" r:id="rId59" xr:uid="{18E12E35-BD86-458D-B8FF-6DDE428CC999}"/>
    <hyperlink ref="Q95:Q96" r:id="rId60" display="wnoguera@transitodelatlantico.gov.co" xr:uid="{1059D8A8-C89F-4316-AC4D-F30B28496371}"/>
    <hyperlink ref="Q123" r:id="rId61" xr:uid="{0A56F4DE-DE73-441C-A7C3-12359AB56D60}"/>
    <hyperlink ref="Q124" r:id="rId62" xr:uid="{122E6D7A-549C-4B90-8997-D8EE2B379B63}"/>
    <hyperlink ref="Q113" r:id="rId63" xr:uid="{B953BB2F-1B11-409E-AE08-CEE47864358B}"/>
    <hyperlink ref="Q114" r:id="rId64" xr:uid="{E98948BE-B540-468E-B2B0-8360DF686C07}"/>
    <hyperlink ref="Q115" r:id="rId65" xr:uid="{4B4AE23E-D49A-46CD-93CD-C3AFF29C69EC}"/>
    <hyperlink ref="Q126" r:id="rId66" xr:uid="{EFFCE858-7F6F-4639-B65D-5BEF13CB5BBD}"/>
    <hyperlink ref="Q127" r:id="rId67" xr:uid="{03D7A0CD-B2DC-4BCD-A2FD-DB2210843713}"/>
    <hyperlink ref="Q128" r:id="rId68" xr:uid="{A4D48AF2-E336-41E7-BDF9-49FA0B7F9E82}"/>
    <hyperlink ref="Q129" r:id="rId69" xr:uid="{593510F9-2D07-4FF2-8BF8-836D221B8225}"/>
    <hyperlink ref="Q130" r:id="rId70" xr:uid="{93260017-5311-4678-8722-94332A2A1B81}"/>
    <hyperlink ref="Q131" r:id="rId71" xr:uid="{18C28487-CD8A-40AA-B39E-6716BEC3645C}"/>
    <hyperlink ref="Q132" r:id="rId72" xr:uid="{0D1374DC-7EA2-463C-99E3-035B6F7858BF}"/>
    <hyperlink ref="Q133" r:id="rId73" xr:uid="{90BC63F2-5D6C-433F-8FA1-E4DD462A8245}"/>
    <hyperlink ref="Q134" r:id="rId74" xr:uid="{3DD801A6-4BBD-4843-AFC4-E3F30114E7D4}"/>
    <hyperlink ref="Q135" r:id="rId75" xr:uid="{8A5886DD-C01D-4670-BE80-7E0A1C8D9947}"/>
    <hyperlink ref="Q136" r:id="rId76" xr:uid="{940185BA-2775-4D99-8936-2300A92D0055}"/>
    <hyperlink ref="Q137" r:id="rId77" xr:uid="{DD2AD1FC-42B7-4F00-82C2-2DC11B0E1658}"/>
    <hyperlink ref="Q138" r:id="rId78" xr:uid="{6E9DCFDA-4564-49FE-ABB7-0096B6B71261}"/>
    <hyperlink ref="Q139" r:id="rId79" xr:uid="{B02889D6-03CB-4321-89D3-EB9B0F04D393}"/>
    <hyperlink ref="Q140" r:id="rId80" xr:uid="{DD7B8EAD-F232-4A04-9134-528E996A4C33}"/>
    <hyperlink ref="Q141" r:id="rId81" xr:uid="{9AF57BFC-7EA3-4BEF-8D1E-579274E631FD}"/>
    <hyperlink ref="Q142" r:id="rId82" xr:uid="{5EF613CA-DDA0-4915-8621-2B9C222DF306}"/>
    <hyperlink ref="Q143" r:id="rId83" xr:uid="{ACC0FB21-3962-4C9A-ACFD-F1F28151508E}"/>
    <hyperlink ref="Q144" r:id="rId84" xr:uid="{94486750-B633-497E-88BC-6ECC2A0AA0D9}"/>
    <hyperlink ref="Q145" r:id="rId85" xr:uid="{AE2AE3FE-CAE4-424B-A06F-CF46D03657D0}"/>
    <hyperlink ref="Q120" r:id="rId86" xr:uid="{84A57940-D800-4AAC-BFC0-0265E024E0FA}"/>
    <hyperlink ref="Q121" r:id="rId87" xr:uid="{94B3C27A-D701-4671-80BB-D1603405ADD6}"/>
    <hyperlink ref="Q122" r:id="rId88" xr:uid="{6E4EA65E-8C37-42D4-A920-8828971B978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K21"/>
  <sheetViews>
    <sheetView showGridLines="0" topLeftCell="R19" zoomScale="70" zoomScaleNormal="70" workbookViewId="0">
      <selection activeCell="W25" sqref="W25"/>
    </sheetView>
  </sheetViews>
  <sheetFormatPr baseColWidth="10" defaultColWidth="11.44140625" defaultRowHeight="14.4" x14ac:dyDescent="0.3"/>
  <cols>
    <col min="1" max="2" width="19.44140625" style="248" customWidth="1"/>
    <col min="3" max="3" width="30.6640625" style="248" customWidth="1"/>
    <col min="4" max="4" width="33.44140625" style="248" customWidth="1"/>
    <col min="5" max="7" width="19.44140625" style="248" customWidth="1"/>
    <col min="8" max="8" width="19.109375" style="248" customWidth="1"/>
    <col min="9" max="9" width="19.44140625" style="248" customWidth="1"/>
    <col min="10" max="10" width="18.5546875" style="248" customWidth="1"/>
    <col min="11" max="13" width="19.44140625" style="248" customWidth="1"/>
    <col min="14" max="14" width="17.77734375" style="248" customWidth="1"/>
    <col min="15" max="15" width="18.33203125" style="248" customWidth="1"/>
    <col min="16" max="16" width="18.109375" style="248" customWidth="1"/>
    <col min="17" max="17" width="17.6640625" style="248" customWidth="1"/>
    <col min="18" max="19" width="16.6640625" style="248" customWidth="1"/>
    <col min="20" max="20" width="16.6640625" style="253" customWidth="1"/>
    <col min="21" max="23" width="16.6640625" style="248" customWidth="1"/>
    <col min="24" max="24" width="16.6640625" style="253" customWidth="1"/>
    <col min="25" max="27" width="16.6640625" style="248" customWidth="1"/>
    <col min="28" max="28" width="16.6640625" style="253" customWidth="1"/>
    <col min="29" max="31" width="16.6640625" style="248" customWidth="1"/>
    <col min="32" max="32" width="16.6640625" style="253" customWidth="1"/>
    <col min="33" max="33" width="16.6640625" style="248" customWidth="1"/>
    <col min="34" max="34" width="18.5546875" style="248" customWidth="1"/>
    <col min="35" max="16384" width="11.44140625" style="248"/>
  </cols>
  <sheetData>
    <row r="1" spans="1:37" s="246" customFormat="1" ht="20.100000000000001" customHeight="1" x14ac:dyDescent="0.3">
      <c r="A1" s="441"/>
      <c r="B1" s="441"/>
      <c r="C1" s="441"/>
      <c r="D1" s="442" t="s">
        <v>110</v>
      </c>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3" t="str">
        <f>[2]Indice!M1</f>
        <v>Código: OAP-F09</v>
      </c>
      <c r="AG1" s="443"/>
      <c r="AH1" s="443"/>
    </row>
    <row r="2" spans="1:37" s="246" customFormat="1" ht="20.100000000000001" customHeight="1" x14ac:dyDescent="0.3">
      <c r="A2" s="441"/>
      <c r="B2" s="441"/>
      <c r="C2" s="441"/>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3" t="s">
        <v>411</v>
      </c>
      <c r="AG2" s="443"/>
      <c r="AH2" s="443"/>
    </row>
    <row r="3" spans="1:37" s="246" customFormat="1" ht="20.100000000000001" customHeight="1" x14ac:dyDescent="0.3">
      <c r="A3" s="441"/>
      <c r="B3" s="441"/>
      <c r="C3" s="441"/>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3" t="s">
        <v>399</v>
      </c>
      <c r="AG3" s="443"/>
      <c r="AH3" s="443"/>
    </row>
    <row r="4" spans="1:37" s="246" customFormat="1" ht="20.100000000000001" customHeight="1" x14ac:dyDescent="0.3">
      <c r="A4" s="441"/>
      <c r="B4" s="441"/>
      <c r="C4" s="441"/>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3" t="s">
        <v>109</v>
      </c>
      <c r="AG4" s="443"/>
      <c r="AH4" s="443"/>
    </row>
    <row r="5" spans="1:37" s="282" customFormat="1" ht="32.25" customHeight="1" x14ac:dyDescent="0.3">
      <c r="A5" s="439" t="s">
        <v>134</v>
      </c>
      <c r="B5" s="439"/>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246"/>
      <c r="AJ5" s="246"/>
      <c r="AK5" s="246"/>
    </row>
    <row r="6" spans="1:37" s="282" customFormat="1" ht="31.8" customHeight="1" x14ac:dyDescent="0.3">
      <c r="A6" s="439"/>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246"/>
      <c r="AJ6" s="246"/>
      <c r="AK6" s="246"/>
    </row>
    <row r="7" spans="1:37" s="282" customFormat="1" ht="31.8" customHeight="1" x14ac:dyDescent="0.3">
      <c r="A7" s="439"/>
      <c r="B7" s="439"/>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246"/>
      <c r="AJ7" s="246"/>
      <c r="AK7" s="246"/>
    </row>
    <row r="8" spans="1:37" s="283" customFormat="1" ht="16.5" customHeight="1" x14ac:dyDescent="0.3">
      <c r="A8" s="440" t="s">
        <v>0</v>
      </c>
      <c r="B8" s="440"/>
      <c r="C8" s="440"/>
      <c r="D8" s="440"/>
      <c r="E8" s="440"/>
      <c r="F8" s="440" t="s">
        <v>39</v>
      </c>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row>
    <row r="9" spans="1:37" s="283" customFormat="1" ht="20.25" customHeight="1" x14ac:dyDescent="0.3">
      <c r="A9" s="436" t="s">
        <v>289</v>
      </c>
      <c r="B9" s="436"/>
      <c r="C9" s="436" t="s">
        <v>290</v>
      </c>
      <c r="D9" s="436"/>
      <c r="E9" s="436"/>
      <c r="F9" s="284" t="s">
        <v>38</v>
      </c>
      <c r="G9" s="436">
        <v>2025</v>
      </c>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row>
    <row r="10" spans="1:37" s="285" customFormat="1" ht="15" customHeight="1" x14ac:dyDescent="0.3">
      <c r="A10" s="437" t="s">
        <v>288</v>
      </c>
      <c r="B10" s="437" t="s">
        <v>287</v>
      </c>
      <c r="C10" s="437" t="s">
        <v>286</v>
      </c>
      <c r="D10" s="437" t="s">
        <v>285</v>
      </c>
      <c r="E10" s="437" t="s">
        <v>2</v>
      </c>
      <c r="F10" s="438" t="s">
        <v>67</v>
      </c>
      <c r="G10" s="438"/>
      <c r="H10" s="438"/>
      <c r="I10" s="438"/>
      <c r="J10" s="438"/>
      <c r="K10" s="438"/>
      <c r="L10" s="438"/>
      <c r="M10" s="438"/>
      <c r="N10" s="438"/>
      <c r="O10" s="438"/>
      <c r="P10" s="438"/>
      <c r="Q10" s="438"/>
      <c r="R10" s="437" t="s">
        <v>66</v>
      </c>
      <c r="S10" s="437"/>
      <c r="T10" s="437"/>
      <c r="U10" s="437"/>
      <c r="V10" s="437"/>
      <c r="W10" s="437"/>
      <c r="X10" s="437"/>
      <c r="Y10" s="437"/>
      <c r="Z10" s="437"/>
      <c r="AA10" s="437"/>
      <c r="AB10" s="437"/>
      <c r="AC10" s="437"/>
      <c r="AD10" s="437"/>
      <c r="AE10" s="437"/>
      <c r="AF10" s="437"/>
      <c r="AG10" s="437"/>
      <c r="AH10" s="437" t="s">
        <v>14</v>
      </c>
    </row>
    <row r="11" spans="1:37" s="285" customFormat="1" ht="15" customHeight="1" x14ac:dyDescent="0.3">
      <c r="A11" s="437"/>
      <c r="B11" s="437"/>
      <c r="C11" s="437"/>
      <c r="D11" s="437"/>
      <c r="E11" s="437"/>
      <c r="F11" s="438"/>
      <c r="G11" s="438"/>
      <c r="H11" s="438"/>
      <c r="I11" s="438"/>
      <c r="J11" s="438"/>
      <c r="K11" s="438"/>
      <c r="L11" s="438"/>
      <c r="M11" s="438"/>
      <c r="N11" s="438"/>
      <c r="O11" s="438"/>
      <c r="P11" s="438"/>
      <c r="Q11" s="438"/>
      <c r="R11" s="437" t="s">
        <v>15</v>
      </c>
      <c r="S11" s="437"/>
      <c r="T11" s="437"/>
      <c r="U11" s="437"/>
      <c r="V11" s="437" t="s">
        <v>16</v>
      </c>
      <c r="W11" s="437"/>
      <c r="X11" s="437"/>
      <c r="Y11" s="437"/>
      <c r="Z11" s="437" t="s">
        <v>17</v>
      </c>
      <c r="AA11" s="437"/>
      <c r="AB11" s="437"/>
      <c r="AC11" s="437"/>
      <c r="AD11" s="437" t="s">
        <v>18</v>
      </c>
      <c r="AE11" s="437"/>
      <c r="AF11" s="437"/>
      <c r="AG11" s="437"/>
      <c r="AH11" s="437"/>
    </row>
    <row r="12" spans="1:37" s="285" customFormat="1" ht="46.8" x14ac:dyDescent="0.3">
      <c r="A12" s="437"/>
      <c r="B12" s="437"/>
      <c r="C12" s="437"/>
      <c r="D12" s="437"/>
      <c r="E12" s="437"/>
      <c r="F12" s="286" t="s">
        <v>3</v>
      </c>
      <c r="G12" s="286" t="s">
        <v>4</v>
      </c>
      <c r="H12" s="286" t="s">
        <v>5</v>
      </c>
      <c r="I12" s="286" t="s">
        <v>62</v>
      </c>
      <c r="J12" s="286" t="s">
        <v>60</v>
      </c>
      <c r="K12" s="286" t="s">
        <v>6</v>
      </c>
      <c r="L12" s="286" t="s">
        <v>7</v>
      </c>
      <c r="M12" s="286" t="s">
        <v>8</v>
      </c>
      <c r="N12" s="286" t="s">
        <v>9</v>
      </c>
      <c r="O12" s="286" t="s">
        <v>10</v>
      </c>
      <c r="P12" s="286" t="s">
        <v>11</v>
      </c>
      <c r="Q12" s="286" t="s">
        <v>12</v>
      </c>
      <c r="R12" s="287" t="s">
        <v>19</v>
      </c>
      <c r="S12" s="287" t="s">
        <v>20</v>
      </c>
      <c r="T12" s="288" t="s">
        <v>21</v>
      </c>
      <c r="U12" s="287" t="s">
        <v>13</v>
      </c>
      <c r="V12" s="287" t="s">
        <v>40</v>
      </c>
      <c r="W12" s="287" t="s">
        <v>41</v>
      </c>
      <c r="X12" s="288" t="s">
        <v>42</v>
      </c>
      <c r="Y12" s="287" t="s">
        <v>68</v>
      </c>
      <c r="Z12" s="287" t="s">
        <v>43</v>
      </c>
      <c r="AA12" s="287" t="s">
        <v>44</v>
      </c>
      <c r="AB12" s="288" t="s">
        <v>45</v>
      </c>
      <c r="AC12" s="287" t="s">
        <v>70</v>
      </c>
      <c r="AD12" s="287" t="s">
        <v>46</v>
      </c>
      <c r="AE12" s="287" t="s">
        <v>47</v>
      </c>
      <c r="AF12" s="288" t="s">
        <v>48</v>
      </c>
      <c r="AG12" s="287" t="s">
        <v>71</v>
      </c>
      <c r="AH12" s="437"/>
    </row>
    <row r="13" spans="1:37" s="285" customFormat="1" ht="97.95" customHeight="1" x14ac:dyDescent="0.3">
      <c r="A13" s="289" t="s">
        <v>570</v>
      </c>
      <c r="B13" s="290" t="s">
        <v>53</v>
      </c>
      <c r="C13" s="290" t="s">
        <v>49</v>
      </c>
      <c r="D13" s="290" t="s">
        <v>51</v>
      </c>
      <c r="E13" s="290" t="s">
        <v>52</v>
      </c>
      <c r="F13" s="290" t="s">
        <v>58</v>
      </c>
      <c r="G13" s="290" t="s">
        <v>133</v>
      </c>
      <c r="H13" s="290" t="s">
        <v>59</v>
      </c>
      <c r="I13" s="290" t="s">
        <v>63</v>
      </c>
      <c r="J13" s="290" t="s">
        <v>61</v>
      </c>
      <c r="K13" s="290" t="s">
        <v>65</v>
      </c>
      <c r="L13" s="290" t="s">
        <v>64</v>
      </c>
      <c r="M13" s="290" t="s">
        <v>22</v>
      </c>
      <c r="N13" s="290" t="s">
        <v>23</v>
      </c>
      <c r="O13" s="290" t="s">
        <v>24</v>
      </c>
      <c r="P13" s="290" t="s">
        <v>25</v>
      </c>
      <c r="Q13" s="290" t="s">
        <v>26</v>
      </c>
      <c r="R13" s="290" t="s">
        <v>28</v>
      </c>
      <c r="S13" s="290" t="s">
        <v>29</v>
      </c>
      <c r="T13" s="291" t="s">
        <v>30</v>
      </c>
      <c r="U13" s="290" t="s">
        <v>27</v>
      </c>
      <c r="V13" s="290" t="s">
        <v>31</v>
      </c>
      <c r="W13" s="290" t="s">
        <v>32</v>
      </c>
      <c r="X13" s="291" t="s">
        <v>30</v>
      </c>
      <c r="Y13" s="290" t="s">
        <v>69</v>
      </c>
      <c r="Z13" s="290" t="s">
        <v>33</v>
      </c>
      <c r="AA13" s="290" t="s">
        <v>34</v>
      </c>
      <c r="AB13" s="291" t="s">
        <v>30</v>
      </c>
      <c r="AC13" s="290" t="s">
        <v>73</v>
      </c>
      <c r="AD13" s="290" t="s">
        <v>35</v>
      </c>
      <c r="AE13" s="290" t="s">
        <v>36</v>
      </c>
      <c r="AF13" s="291" t="s">
        <v>30</v>
      </c>
      <c r="AG13" s="290" t="s">
        <v>72</v>
      </c>
      <c r="AH13" s="290" t="s">
        <v>74</v>
      </c>
    </row>
    <row r="14" spans="1:37" ht="97.95" customHeight="1" x14ac:dyDescent="0.3">
      <c r="A14" s="289" t="s">
        <v>570</v>
      </c>
      <c r="B14" s="292" t="s">
        <v>728</v>
      </c>
      <c r="C14" s="292" t="s">
        <v>729</v>
      </c>
      <c r="D14" s="293" t="s">
        <v>1168</v>
      </c>
      <c r="E14" s="293" t="s">
        <v>88</v>
      </c>
      <c r="F14" s="293" t="s">
        <v>115</v>
      </c>
      <c r="G14" s="293" t="s">
        <v>126</v>
      </c>
      <c r="H14" s="293" t="s">
        <v>126</v>
      </c>
      <c r="I14" s="293" t="s">
        <v>730</v>
      </c>
      <c r="J14" s="293" t="s">
        <v>89</v>
      </c>
      <c r="K14" s="293" t="s">
        <v>731</v>
      </c>
      <c r="L14" s="293" t="s">
        <v>1147</v>
      </c>
      <c r="M14" s="293">
        <v>3</v>
      </c>
      <c r="N14" s="293" t="s">
        <v>1148</v>
      </c>
      <c r="O14" s="293" t="s">
        <v>732</v>
      </c>
      <c r="P14" s="294">
        <v>45689</v>
      </c>
      <c r="Q14" s="293" t="s">
        <v>1149</v>
      </c>
      <c r="R14" s="295">
        <v>1</v>
      </c>
      <c r="S14" s="296">
        <v>1</v>
      </c>
      <c r="T14" s="297">
        <f>S14/R14</f>
        <v>1</v>
      </c>
      <c r="U14" s="296" t="s">
        <v>1150</v>
      </c>
      <c r="V14" s="298">
        <v>1</v>
      </c>
      <c r="W14" s="299">
        <v>1</v>
      </c>
      <c r="X14" s="300">
        <f t="shared" ref="X14:X19" si="0">W14/V14</f>
        <v>1</v>
      </c>
      <c r="Y14" s="299" t="s">
        <v>1276</v>
      </c>
      <c r="Z14" s="301">
        <v>1</v>
      </c>
      <c r="AA14" s="302">
        <v>1</v>
      </c>
      <c r="AB14" s="303">
        <f t="shared" ref="AB14:AB19" si="1">AA14/Z14</f>
        <v>1</v>
      </c>
      <c r="AC14" s="342" t="s">
        <v>1301</v>
      </c>
      <c r="AD14" s="304"/>
      <c r="AE14" s="304"/>
      <c r="AF14" s="305"/>
      <c r="AG14" s="304"/>
      <c r="AH14" s="306" t="s">
        <v>733</v>
      </c>
    </row>
    <row r="15" spans="1:37" s="246" customFormat="1" ht="97.95" customHeight="1" x14ac:dyDescent="0.3">
      <c r="A15" s="289" t="s">
        <v>570</v>
      </c>
      <c r="B15" s="292" t="s">
        <v>728</v>
      </c>
      <c r="C15" s="293" t="s">
        <v>103</v>
      </c>
      <c r="D15" s="293" t="s">
        <v>1168</v>
      </c>
      <c r="E15" s="293" t="s">
        <v>88</v>
      </c>
      <c r="F15" s="293" t="s">
        <v>115</v>
      </c>
      <c r="G15" s="293" t="s">
        <v>126</v>
      </c>
      <c r="H15" s="293" t="s">
        <v>126</v>
      </c>
      <c r="I15" s="293" t="s">
        <v>730</v>
      </c>
      <c r="J15" s="293" t="s">
        <v>89</v>
      </c>
      <c r="K15" s="293" t="s">
        <v>1151</v>
      </c>
      <c r="L15" s="293" t="s">
        <v>1152</v>
      </c>
      <c r="M15" s="293">
        <v>3</v>
      </c>
      <c r="N15" s="293" t="s">
        <v>1153</v>
      </c>
      <c r="O15" s="293" t="s">
        <v>1154</v>
      </c>
      <c r="P15" s="294">
        <v>45661</v>
      </c>
      <c r="Q15" s="294" t="s">
        <v>734</v>
      </c>
      <c r="R15" s="296"/>
      <c r="S15" s="296"/>
      <c r="T15" s="297"/>
      <c r="U15" s="296"/>
      <c r="V15" s="298">
        <v>1</v>
      </c>
      <c r="W15" s="299">
        <v>1</v>
      </c>
      <c r="X15" s="300">
        <f t="shared" si="0"/>
        <v>1</v>
      </c>
      <c r="Y15" s="299" t="s">
        <v>1275</v>
      </c>
      <c r="Z15" s="301">
        <v>1</v>
      </c>
      <c r="AA15" s="302">
        <v>1</v>
      </c>
      <c r="AB15" s="303">
        <f t="shared" si="1"/>
        <v>1</v>
      </c>
      <c r="AC15" s="343" t="s">
        <v>1302</v>
      </c>
      <c r="AD15" s="307">
        <v>1</v>
      </c>
      <c r="AE15" s="304">
        <v>1</v>
      </c>
      <c r="AF15" s="305">
        <f t="shared" ref="AF15:AF19" si="2">AE15/AD15</f>
        <v>1</v>
      </c>
      <c r="AG15" s="304" t="s">
        <v>1155</v>
      </c>
      <c r="AH15" s="306" t="s">
        <v>1350</v>
      </c>
    </row>
    <row r="16" spans="1:37" s="308" customFormat="1" ht="97.95" customHeight="1" x14ac:dyDescent="0.3">
      <c r="A16" s="289" t="s">
        <v>570</v>
      </c>
      <c r="B16" s="292" t="s">
        <v>728</v>
      </c>
      <c r="C16" s="293" t="s">
        <v>103</v>
      </c>
      <c r="D16" s="293" t="s">
        <v>1168</v>
      </c>
      <c r="E16" s="293" t="s">
        <v>88</v>
      </c>
      <c r="F16" s="293" t="s">
        <v>115</v>
      </c>
      <c r="G16" s="293" t="s">
        <v>126</v>
      </c>
      <c r="H16" s="293" t="s">
        <v>126</v>
      </c>
      <c r="I16" s="293" t="s">
        <v>730</v>
      </c>
      <c r="J16" s="293" t="s">
        <v>89</v>
      </c>
      <c r="K16" s="293" t="s">
        <v>735</v>
      </c>
      <c r="L16" s="293" t="s">
        <v>1156</v>
      </c>
      <c r="M16" s="293">
        <v>3</v>
      </c>
      <c r="N16" s="293" t="s">
        <v>1148</v>
      </c>
      <c r="O16" s="293" t="s">
        <v>736</v>
      </c>
      <c r="P16" s="294">
        <v>45661</v>
      </c>
      <c r="Q16" s="294" t="s">
        <v>734</v>
      </c>
      <c r="R16" s="296"/>
      <c r="S16" s="296"/>
      <c r="T16" s="297"/>
      <c r="U16" s="296"/>
      <c r="V16" s="298">
        <v>1</v>
      </c>
      <c r="W16" s="299">
        <v>1</v>
      </c>
      <c r="X16" s="300">
        <f t="shared" si="0"/>
        <v>1</v>
      </c>
      <c r="Y16" s="299" t="s">
        <v>1274</v>
      </c>
      <c r="Z16" s="301">
        <v>1</v>
      </c>
      <c r="AA16" s="302">
        <v>1</v>
      </c>
      <c r="AB16" s="303">
        <f t="shared" si="1"/>
        <v>1</v>
      </c>
      <c r="AC16" s="342" t="s">
        <v>1303</v>
      </c>
      <c r="AD16" s="307">
        <v>1</v>
      </c>
      <c r="AE16" s="304">
        <v>1</v>
      </c>
      <c r="AF16" s="305">
        <f t="shared" si="2"/>
        <v>1</v>
      </c>
      <c r="AG16" s="304" t="s">
        <v>1157</v>
      </c>
      <c r="AH16" s="377" t="s">
        <v>1351</v>
      </c>
    </row>
    <row r="17" spans="1:34" s="308" customFormat="1" ht="97.95" customHeight="1" x14ac:dyDescent="0.3">
      <c r="A17" s="289" t="s">
        <v>570</v>
      </c>
      <c r="B17" s="292" t="s">
        <v>728</v>
      </c>
      <c r="C17" s="309" t="s">
        <v>103</v>
      </c>
      <c r="D17" s="293" t="s">
        <v>1168</v>
      </c>
      <c r="E17" s="293" t="s">
        <v>88</v>
      </c>
      <c r="F17" s="293" t="s">
        <v>115</v>
      </c>
      <c r="G17" s="293" t="s">
        <v>126</v>
      </c>
      <c r="H17" s="293" t="s">
        <v>126</v>
      </c>
      <c r="I17" s="293" t="s">
        <v>730</v>
      </c>
      <c r="J17" s="293" t="s">
        <v>89</v>
      </c>
      <c r="K17" s="293" t="s">
        <v>1158</v>
      </c>
      <c r="L17" s="293" t="s">
        <v>1159</v>
      </c>
      <c r="M17" s="293">
        <v>3</v>
      </c>
      <c r="N17" s="293" t="s">
        <v>1148</v>
      </c>
      <c r="O17" s="293" t="s">
        <v>732</v>
      </c>
      <c r="P17" s="294">
        <v>45661</v>
      </c>
      <c r="Q17" s="294" t="s">
        <v>734</v>
      </c>
      <c r="R17" s="296"/>
      <c r="S17" s="296"/>
      <c r="T17" s="297"/>
      <c r="U17" s="296"/>
      <c r="V17" s="299">
        <v>1</v>
      </c>
      <c r="W17" s="299">
        <v>1</v>
      </c>
      <c r="X17" s="300">
        <f>W17/V17</f>
        <v>1</v>
      </c>
      <c r="Y17" s="299" t="s">
        <v>1273</v>
      </c>
      <c r="Z17" s="301">
        <v>1</v>
      </c>
      <c r="AA17" s="302">
        <v>1</v>
      </c>
      <c r="AB17" s="303">
        <f t="shared" si="1"/>
        <v>1</v>
      </c>
      <c r="AC17" s="343" t="s">
        <v>1304</v>
      </c>
      <c r="AD17" s="307">
        <v>1</v>
      </c>
      <c r="AE17" s="304">
        <v>1</v>
      </c>
      <c r="AF17" s="305">
        <f t="shared" si="2"/>
        <v>1</v>
      </c>
      <c r="AG17" s="375" t="s">
        <v>1160</v>
      </c>
      <c r="AH17" s="376" t="s">
        <v>1352</v>
      </c>
    </row>
    <row r="18" spans="1:34" ht="97.95" customHeight="1" x14ac:dyDescent="0.3">
      <c r="A18" s="289" t="s">
        <v>570</v>
      </c>
      <c r="B18" s="292" t="s">
        <v>728</v>
      </c>
      <c r="C18" s="309" t="s">
        <v>103</v>
      </c>
      <c r="D18" s="293" t="s">
        <v>1168</v>
      </c>
      <c r="E18" s="293" t="s">
        <v>88</v>
      </c>
      <c r="F18" s="293" t="s">
        <v>115</v>
      </c>
      <c r="G18" s="293" t="s">
        <v>126</v>
      </c>
      <c r="H18" s="293" t="s">
        <v>126</v>
      </c>
      <c r="I18" s="293" t="s">
        <v>730</v>
      </c>
      <c r="J18" s="293" t="s">
        <v>89</v>
      </c>
      <c r="K18" s="293" t="s">
        <v>1161</v>
      </c>
      <c r="L18" s="293" t="s">
        <v>1159</v>
      </c>
      <c r="M18" s="293">
        <v>3</v>
      </c>
      <c r="N18" s="293" t="s">
        <v>1148</v>
      </c>
      <c r="O18" s="293" t="s">
        <v>732</v>
      </c>
      <c r="P18" s="294">
        <v>45661</v>
      </c>
      <c r="Q18" s="294" t="s">
        <v>734</v>
      </c>
      <c r="R18" s="296"/>
      <c r="S18" s="296"/>
      <c r="T18" s="297"/>
      <c r="U18" s="296"/>
      <c r="V18" s="299">
        <v>1</v>
      </c>
      <c r="W18" s="299">
        <v>1</v>
      </c>
      <c r="X18" s="300">
        <f>W18/V18</f>
        <v>1</v>
      </c>
      <c r="Y18" s="299" t="s">
        <v>1272</v>
      </c>
      <c r="Z18" s="301">
        <v>1</v>
      </c>
      <c r="AA18" s="302">
        <v>1</v>
      </c>
      <c r="AB18" s="303">
        <f t="shared" si="1"/>
        <v>1</v>
      </c>
      <c r="AC18" s="302" t="s">
        <v>1305</v>
      </c>
      <c r="AD18" s="304">
        <v>1</v>
      </c>
      <c r="AE18" s="304">
        <v>1</v>
      </c>
      <c r="AF18" s="305">
        <f t="shared" si="2"/>
        <v>1</v>
      </c>
      <c r="AG18" s="375" t="s">
        <v>1160</v>
      </c>
      <c r="AH18" s="376" t="s">
        <v>1353</v>
      </c>
    </row>
    <row r="19" spans="1:34" ht="97.95" customHeight="1" x14ac:dyDescent="0.3">
      <c r="A19" s="289" t="s">
        <v>570</v>
      </c>
      <c r="B19" s="292" t="s">
        <v>728</v>
      </c>
      <c r="C19" s="309" t="s">
        <v>103</v>
      </c>
      <c r="D19" s="293" t="s">
        <v>1168</v>
      </c>
      <c r="E19" s="293" t="s">
        <v>88</v>
      </c>
      <c r="F19" s="293" t="s">
        <v>115</v>
      </c>
      <c r="G19" s="293" t="s">
        <v>126</v>
      </c>
      <c r="H19" s="293" t="s">
        <v>126</v>
      </c>
      <c r="I19" s="293" t="s">
        <v>730</v>
      </c>
      <c r="J19" s="293" t="s">
        <v>89</v>
      </c>
      <c r="K19" s="293" t="s">
        <v>1162</v>
      </c>
      <c r="L19" s="293" t="s">
        <v>1163</v>
      </c>
      <c r="M19" s="293">
        <v>4</v>
      </c>
      <c r="N19" s="293" t="s">
        <v>1164</v>
      </c>
      <c r="O19" s="293" t="s">
        <v>1165</v>
      </c>
      <c r="P19" s="294">
        <v>45689</v>
      </c>
      <c r="Q19" s="294" t="s">
        <v>734</v>
      </c>
      <c r="R19" s="295">
        <v>1</v>
      </c>
      <c r="S19" s="296">
        <v>1</v>
      </c>
      <c r="T19" s="297">
        <f>S19/R19</f>
        <v>1</v>
      </c>
      <c r="U19" s="296" t="s">
        <v>1166</v>
      </c>
      <c r="V19" s="298">
        <v>1</v>
      </c>
      <c r="W19" s="299">
        <v>1</v>
      </c>
      <c r="X19" s="300">
        <f t="shared" si="0"/>
        <v>1</v>
      </c>
      <c r="Y19" s="332" t="s">
        <v>1271</v>
      </c>
      <c r="Z19" s="301">
        <v>1</v>
      </c>
      <c r="AA19" s="302">
        <v>1</v>
      </c>
      <c r="AB19" s="303">
        <f t="shared" si="1"/>
        <v>1</v>
      </c>
      <c r="AC19" s="343" t="s">
        <v>1306</v>
      </c>
      <c r="AD19" s="307">
        <v>1</v>
      </c>
      <c r="AE19" s="304">
        <v>1</v>
      </c>
      <c r="AF19" s="305">
        <f t="shared" si="2"/>
        <v>1</v>
      </c>
      <c r="AG19" s="375" t="s">
        <v>1167</v>
      </c>
      <c r="AH19" s="378" t="s">
        <v>1354</v>
      </c>
    </row>
    <row r="20" spans="1:34" x14ac:dyDescent="0.3">
      <c r="M20" s="248">
        <f>M19+M18+M17+M16+M15+M14</f>
        <v>19</v>
      </c>
    </row>
    <row r="21" spans="1:34" x14ac:dyDescent="0.3">
      <c r="R21" s="248">
        <v>2</v>
      </c>
      <c r="S21" s="248">
        <v>2</v>
      </c>
      <c r="V21" s="248">
        <v>6</v>
      </c>
      <c r="W21" s="248">
        <v>6</v>
      </c>
      <c r="Z21" s="248">
        <v>6</v>
      </c>
      <c r="AA21" s="248">
        <v>6</v>
      </c>
      <c r="AD21" s="248">
        <v>5</v>
      </c>
      <c r="AE21" s="248">
        <v>5</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DESPLEGABLES!$J$2:$J$4</xm:f>
          </x14:formula1>
          <xm:sqref>J14:J18</xm:sqref>
        </x14:dataValidation>
        <x14:dataValidation type="list" allowBlank="1" showInputMessage="1" showErrorMessage="1" xr:uid="{00000000-0002-0000-0300-000001000000}">
          <x14:formula1>
            <xm:f>DESPLEGABLES!$H$2:$H$16</xm:f>
          </x14:formula1>
          <xm:sqref>H14:H18</xm:sqref>
        </x14:dataValidation>
        <x14:dataValidation type="list" allowBlank="1" showInputMessage="1" showErrorMessage="1" xr:uid="{00000000-0002-0000-0300-000002000000}">
          <x14:formula1>
            <xm:f>DESPLEGABLES!$G$2:$G$8</xm:f>
          </x14:formula1>
          <xm:sqref>F14:F18</xm:sqref>
        </x14:dataValidation>
        <x14:dataValidation type="list" allowBlank="1" showInputMessage="1" showErrorMessage="1" xr:uid="{00000000-0002-0000-0300-000003000000}">
          <x14:formula1>
            <xm:f>DESPLEGABLES!$D$2:$D$3</xm:f>
          </x14:formula1>
          <xm:sqref>E14:E18</xm:sqref>
        </x14:dataValidation>
        <x14:dataValidation type="list" allowBlank="1" showInputMessage="1" showErrorMessage="1" xr:uid="{00000000-0002-0000-0300-000004000000}">
          <x14:formula1>
            <xm:f>DESPLEGABLES!$E$2:$E$8</xm:f>
          </x14:formula1>
          <xm:sqref>C14:C18</xm:sqref>
        </x14:dataValidation>
        <x14:dataValidation type="list" allowBlank="1" showInputMessage="1" showErrorMessage="1" xr:uid="{00000000-0002-0000-0300-000005000000}">
          <x14:formula1>
            <xm:f>DESPLEGABLES!$B$2:$B$3</xm:f>
          </x14:formula1>
          <xm:sqref>B14:B18</xm:sqref>
        </x14:dataValidation>
        <x14:dataValidation type="list" allowBlank="1" showInputMessage="1" showErrorMessage="1" xr:uid="{00000000-0002-0000-0300-000006000000}">
          <x14:formula1>
            <xm:f>DESPLEGABLES!$F$2:$F$30</xm:f>
          </x14:formula1>
          <xm:sqref>D14:D19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WVS50"/>
  <sheetViews>
    <sheetView showGridLines="0" topLeftCell="P31" zoomScale="88" zoomScaleNormal="88" workbookViewId="0">
      <selection activeCell="AG32" sqref="AG32"/>
    </sheetView>
  </sheetViews>
  <sheetFormatPr baseColWidth="10" defaultColWidth="0" defaultRowHeight="14.4" x14ac:dyDescent="0.3"/>
  <cols>
    <col min="1" max="1" width="22.88671875" style="26" customWidth="1"/>
    <col min="2" max="2" width="16.33203125" style="26" customWidth="1"/>
    <col min="3" max="3" width="30.33203125" style="26" customWidth="1"/>
    <col min="4" max="4" width="50.33203125" style="26" customWidth="1"/>
    <col min="5" max="5" width="24.88671875" style="26" customWidth="1"/>
    <col min="6" max="6" width="21.5546875" style="26" customWidth="1"/>
    <col min="7" max="7" width="22" style="26" customWidth="1"/>
    <col min="8" max="9" width="14.5546875" style="26" customWidth="1"/>
    <col min="10" max="10" width="18.88671875" style="26" customWidth="1"/>
    <col min="11" max="11" width="16.5546875" style="26" customWidth="1"/>
    <col min="12" max="12" width="18.5546875" style="26" customWidth="1"/>
    <col min="13" max="13" width="18.33203125" style="26" customWidth="1"/>
    <col min="14" max="19" width="11.44140625" style="26" customWidth="1"/>
    <col min="20" max="20" width="13" style="54" customWidth="1"/>
    <col min="21" max="23" width="11.44140625" style="26" customWidth="1"/>
    <col min="24" max="24" width="11.44140625" style="54" customWidth="1"/>
    <col min="25" max="27" width="11.44140625" style="26" customWidth="1"/>
    <col min="28" max="28" width="11.44140625" style="54" customWidth="1"/>
    <col min="29" max="31" width="11.44140625" style="26" customWidth="1"/>
    <col min="32" max="32" width="12.5546875" style="54" customWidth="1"/>
    <col min="33" max="256" width="11.44140625" style="26" customWidth="1"/>
    <col min="257" max="257" width="2.33203125" style="26" customWidth="1"/>
    <col min="258" max="258" width="16.33203125" style="26" customWidth="1"/>
    <col min="259" max="259" width="24.33203125" style="26" customWidth="1"/>
    <col min="260" max="260" width="29.6640625" style="26" customWidth="1"/>
    <col min="261" max="261" width="24.88671875" style="26" customWidth="1"/>
    <col min="262" max="262" width="21.5546875" style="26" customWidth="1"/>
    <col min="263" max="263" width="22" style="26" customWidth="1"/>
    <col min="264" max="265" width="14.5546875" style="26" customWidth="1"/>
    <col min="266" max="266" width="22.109375" style="26" customWidth="1"/>
    <col min="267" max="267" width="6.5546875" style="26" customWidth="1"/>
    <col min="268" max="271" width="11.44140625" style="26" hidden="1" customWidth="1"/>
    <col min="272" max="512" width="11.44140625" style="26" hidden="1"/>
    <col min="513" max="513" width="2.33203125" style="26" customWidth="1"/>
    <col min="514" max="514" width="16.33203125" style="26" customWidth="1"/>
    <col min="515" max="515" width="24.33203125" style="26" customWidth="1"/>
    <col min="516" max="516" width="29.6640625" style="26" customWidth="1"/>
    <col min="517" max="517" width="24.88671875" style="26" customWidth="1"/>
    <col min="518" max="518" width="21.5546875" style="26" customWidth="1"/>
    <col min="519" max="519" width="22" style="26" customWidth="1"/>
    <col min="520" max="521" width="14.5546875" style="26" customWidth="1"/>
    <col min="522" max="522" width="22.109375" style="26" customWidth="1"/>
    <col min="523" max="523" width="6.5546875" style="26" customWidth="1"/>
    <col min="524" max="527" width="11.44140625" style="26" hidden="1" customWidth="1"/>
    <col min="528" max="768" width="11.44140625" style="26" hidden="1"/>
    <col min="769" max="769" width="2.33203125" style="26" customWidth="1"/>
    <col min="770" max="770" width="16.33203125" style="26" customWidth="1"/>
    <col min="771" max="771" width="24.33203125" style="26" customWidth="1"/>
    <col min="772" max="772" width="29.6640625" style="26" customWidth="1"/>
    <col min="773" max="773" width="24.88671875" style="26" customWidth="1"/>
    <col min="774" max="774" width="21.5546875" style="26" customWidth="1"/>
    <col min="775" max="775" width="22" style="26" customWidth="1"/>
    <col min="776" max="777" width="14.5546875" style="26" customWidth="1"/>
    <col min="778" max="778" width="22.109375" style="26" customWidth="1"/>
    <col min="779" max="779" width="6.5546875" style="26" customWidth="1"/>
    <col min="780" max="783" width="11.44140625" style="26" hidden="1" customWidth="1"/>
    <col min="784" max="1024" width="11.44140625" style="26" hidden="1"/>
    <col min="1025" max="1025" width="2.33203125" style="26" customWidth="1"/>
    <col min="1026" max="1026" width="16.33203125" style="26" customWidth="1"/>
    <col min="1027" max="1027" width="24.33203125" style="26" customWidth="1"/>
    <col min="1028" max="1028" width="29.6640625" style="26" customWidth="1"/>
    <col min="1029" max="1029" width="24.88671875" style="26" customWidth="1"/>
    <col min="1030" max="1030" width="21.5546875" style="26" customWidth="1"/>
    <col min="1031" max="1031" width="22" style="26" customWidth="1"/>
    <col min="1032" max="1033" width="14.5546875" style="26" customWidth="1"/>
    <col min="1034" max="1034" width="22.109375" style="26" customWidth="1"/>
    <col min="1035" max="1035" width="6.5546875" style="26" customWidth="1"/>
    <col min="1036" max="1039" width="11.44140625" style="26" hidden="1" customWidth="1"/>
    <col min="1040" max="1280" width="11.44140625" style="26" hidden="1"/>
    <col min="1281" max="1281" width="2.33203125" style="26" customWidth="1"/>
    <col min="1282" max="1282" width="16.33203125" style="26" customWidth="1"/>
    <col min="1283" max="1283" width="24.33203125" style="26" customWidth="1"/>
    <col min="1284" max="1284" width="29.6640625" style="26" customWidth="1"/>
    <col min="1285" max="1285" width="24.88671875" style="26" customWidth="1"/>
    <col min="1286" max="1286" width="21.5546875" style="26" customWidth="1"/>
    <col min="1287" max="1287" width="22" style="26" customWidth="1"/>
    <col min="1288" max="1289" width="14.5546875" style="26" customWidth="1"/>
    <col min="1290" max="1290" width="22.109375" style="26" customWidth="1"/>
    <col min="1291" max="1291" width="6.5546875" style="26" customWidth="1"/>
    <col min="1292" max="1295" width="11.44140625" style="26" hidden="1" customWidth="1"/>
    <col min="1296" max="1536" width="11.44140625" style="26" hidden="1"/>
    <col min="1537" max="1537" width="2.33203125" style="26" customWidth="1"/>
    <col min="1538" max="1538" width="16.33203125" style="26" customWidth="1"/>
    <col min="1539" max="1539" width="24.33203125" style="26" customWidth="1"/>
    <col min="1540" max="1540" width="29.6640625" style="26" customWidth="1"/>
    <col min="1541" max="1541" width="24.88671875" style="26" customWidth="1"/>
    <col min="1542" max="1542" width="21.5546875" style="26" customWidth="1"/>
    <col min="1543" max="1543" width="22" style="26" customWidth="1"/>
    <col min="1544" max="1545" width="14.5546875" style="26" customWidth="1"/>
    <col min="1546" max="1546" width="22.109375" style="26" customWidth="1"/>
    <col min="1547" max="1547" width="6.5546875" style="26" customWidth="1"/>
    <col min="1548" max="1551" width="11.44140625" style="26" hidden="1" customWidth="1"/>
    <col min="1552" max="1792" width="11.44140625" style="26" hidden="1"/>
    <col min="1793" max="1793" width="2.33203125" style="26" customWidth="1"/>
    <col min="1794" max="1794" width="16.33203125" style="26" customWidth="1"/>
    <col min="1795" max="1795" width="24.33203125" style="26" customWidth="1"/>
    <col min="1796" max="1796" width="29.6640625" style="26" customWidth="1"/>
    <col min="1797" max="1797" width="24.88671875" style="26" customWidth="1"/>
    <col min="1798" max="1798" width="21.5546875" style="26" customWidth="1"/>
    <col min="1799" max="1799" width="22" style="26" customWidth="1"/>
    <col min="1800" max="1801" width="14.5546875" style="26" customWidth="1"/>
    <col min="1802" max="1802" width="22.109375" style="26" customWidth="1"/>
    <col min="1803" max="1803" width="6.5546875" style="26" customWidth="1"/>
    <col min="1804" max="1807" width="11.44140625" style="26" hidden="1" customWidth="1"/>
    <col min="1808" max="2048" width="11.44140625" style="26" hidden="1"/>
    <col min="2049" max="2049" width="2.33203125" style="26" customWidth="1"/>
    <col min="2050" max="2050" width="16.33203125" style="26" customWidth="1"/>
    <col min="2051" max="2051" width="24.33203125" style="26" customWidth="1"/>
    <col min="2052" max="2052" width="29.6640625" style="26" customWidth="1"/>
    <col min="2053" max="2053" width="24.88671875" style="26" customWidth="1"/>
    <col min="2054" max="2054" width="21.5546875" style="26" customWidth="1"/>
    <col min="2055" max="2055" width="22" style="26" customWidth="1"/>
    <col min="2056" max="2057" width="14.5546875" style="26" customWidth="1"/>
    <col min="2058" max="2058" width="22.109375" style="26" customWidth="1"/>
    <col min="2059" max="2059" width="6.5546875" style="26" customWidth="1"/>
    <col min="2060" max="2063" width="11.44140625" style="26" hidden="1" customWidth="1"/>
    <col min="2064" max="2304" width="11.44140625" style="26" hidden="1"/>
    <col min="2305" max="2305" width="2.33203125" style="26" customWidth="1"/>
    <col min="2306" max="2306" width="16.33203125" style="26" customWidth="1"/>
    <col min="2307" max="2307" width="24.33203125" style="26" customWidth="1"/>
    <col min="2308" max="2308" width="29.6640625" style="26" customWidth="1"/>
    <col min="2309" max="2309" width="24.88671875" style="26" customWidth="1"/>
    <col min="2310" max="2310" width="21.5546875" style="26" customWidth="1"/>
    <col min="2311" max="2311" width="22" style="26" customWidth="1"/>
    <col min="2312" max="2313" width="14.5546875" style="26" customWidth="1"/>
    <col min="2314" max="2314" width="22.109375" style="26" customWidth="1"/>
    <col min="2315" max="2315" width="6.5546875" style="26" customWidth="1"/>
    <col min="2316" max="2319" width="11.44140625" style="26" hidden="1" customWidth="1"/>
    <col min="2320" max="2560" width="11.44140625" style="26" hidden="1"/>
    <col min="2561" max="2561" width="2.33203125" style="26" customWidth="1"/>
    <col min="2562" max="2562" width="16.33203125" style="26" customWidth="1"/>
    <col min="2563" max="2563" width="24.33203125" style="26" customWidth="1"/>
    <col min="2564" max="2564" width="29.6640625" style="26" customWidth="1"/>
    <col min="2565" max="2565" width="24.88671875" style="26" customWidth="1"/>
    <col min="2566" max="2566" width="21.5546875" style="26" customWidth="1"/>
    <col min="2567" max="2567" width="22" style="26" customWidth="1"/>
    <col min="2568" max="2569" width="14.5546875" style="26" customWidth="1"/>
    <col min="2570" max="2570" width="22.109375" style="26" customWidth="1"/>
    <col min="2571" max="2571" width="6.5546875" style="26" customWidth="1"/>
    <col min="2572" max="2575" width="11.44140625" style="26" hidden="1" customWidth="1"/>
    <col min="2576" max="2816" width="11.44140625" style="26" hidden="1"/>
    <col min="2817" max="2817" width="2.33203125" style="26" customWidth="1"/>
    <col min="2818" max="2818" width="16.33203125" style="26" customWidth="1"/>
    <col min="2819" max="2819" width="24.33203125" style="26" customWidth="1"/>
    <col min="2820" max="2820" width="29.6640625" style="26" customWidth="1"/>
    <col min="2821" max="2821" width="24.88671875" style="26" customWidth="1"/>
    <col min="2822" max="2822" width="21.5546875" style="26" customWidth="1"/>
    <col min="2823" max="2823" width="22" style="26" customWidth="1"/>
    <col min="2824" max="2825" width="14.5546875" style="26" customWidth="1"/>
    <col min="2826" max="2826" width="22.109375" style="26" customWidth="1"/>
    <col min="2827" max="2827" width="6.5546875" style="26" customWidth="1"/>
    <col min="2828" max="2831" width="11.44140625" style="26" hidden="1" customWidth="1"/>
    <col min="2832" max="3072" width="11.44140625" style="26" hidden="1"/>
    <col min="3073" max="3073" width="2.33203125" style="26" customWidth="1"/>
    <col min="3074" max="3074" width="16.33203125" style="26" customWidth="1"/>
    <col min="3075" max="3075" width="24.33203125" style="26" customWidth="1"/>
    <col min="3076" max="3076" width="29.6640625" style="26" customWidth="1"/>
    <col min="3077" max="3077" width="24.88671875" style="26" customWidth="1"/>
    <col min="3078" max="3078" width="21.5546875" style="26" customWidth="1"/>
    <col min="3079" max="3079" width="22" style="26" customWidth="1"/>
    <col min="3080" max="3081" width="14.5546875" style="26" customWidth="1"/>
    <col min="3082" max="3082" width="22.109375" style="26" customWidth="1"/>
    <col min="3083" max="3083" width="6.5546875" style="26" customWidth="1"/>
    <col min="3084" max="3087" width="11.44140625" style="26" hidden="1" customWidth="1"/>
    <col min="3088" max="3328" width="11.44140625" style="26" hidden="1"/>
    <col min="3329" max="3329" width="2.33203125" style="26" customWidth="1"/>
    <col min="3330" max="3330" width="16.33203125" style="26" customWidth="1"/>
    <col min="3331" max="3331" width="24.33203125" style="26" customWidth="1"/>
    <col min="3332" max="3332" width="29.6640625" style="26" customWidth="1"/>
    <col min="3333" max="3333" width="24.88671875" style="26" customWidth="1"/>
    <col min="3334" max="3334" width="21.5546875" style="26" customWidth="1"/>
    <col min="3335" max="3335" width="22" style="26" customWidth="1"/>
    <col min="3336" max="3337" width="14.5546875" style="26" customWidth="1"/>
    <col min="3338" max="3338" width="22.109375" style="26" customWidth="1"/>
    <col min="3339" max="3339" width="6.5546875" style="26" customWidth="1"/>
    <col min="3340" max="3343" width="11.44140625" style="26" hidden="1" customWidth="1"/>
    <col min="3344" max="3584" width="11.44140625" style="26" hidden="1"/>
    <col min="3585" max="3585" width="2.33203125" style="26" customWidth="1"/>
    <col min="3586" max="3586" width="16.33203125" style="26" customWidth="1"/>
    <col min="3587" max="3587" width="24.33203125" style="26" customWidth="1"/>
    <col min="3588" max="3588" width="29.6640625" style="26" customWidth="1"/>
    <col min="3589" max="3589" width="24.88671875" style="26" customWidth="1"/>
    <col min="3590" max="3590" width="21.5546875" style="26" customWidth="1"/>
    <col min="3591" max="3591" width="22" style="26" customWidth="1"/>
    <col min="3592" max="3593" width="14.5546875" style="26" customWidth="1"/>
    <col min="3594" max="3594" width="22.109375" style="26" customWidth="1"/>
    <col min="3595" max="3595" width="6.5546875" style="26" customWidth="1"/>
    <col min="3596" max="3599" width="11.44140625" style="26" hidden="1" customWidth="1"/>
    <col min="3600" max="3840" width="11.44140625" style="26" hidden="1"/>
    <col min="3841" max="3841" width="2.33203125" style="26" customWidth="1"/>
    <col min="3842" max="3842" width="16.33203125" style="26" customWidth="1"/>
    <col min="3843" max="3843" width="24.33203125" style="26" customWidth="1"/>
    <col min="3844" max="3844" width="29.6640625" style="26" customWidth="1"/>
    <col min="3845" max="3845" width="24.88671875" style="26" customWidth="1"/>
    <col min="3846" max="3846" width="21.5546875" style="26" customWidth="1"/>
    <col min="3847" max="3847" width="22" style="26" customWidth="1"/>
    <col min="3848" max="3849" width="14.5546875" style="26" customWidth="1"/>
    <col min="3850" max="3850" width="22.109375" style="26" customWidth="1"/>
    <col min="3851" max="3851" width="6.5546875" style="26" customWidth="1"/>
    <col min="3852" max="3855" width="11.44140625" style="26" hidden="1" customWidth="1"/>
    <col min="3856" max="4096" width="11.44140625" style="26" hidden="1"/>
    <col min="4097" max="4097" width="2.33203125" style="26" customWidth="1"/>
    <col min="4098" max="4098" width="16.33203125" style="26" customWidth="1"/>
    <col min="4099" max="4099" width="24.33203125" style="26" customWidth="1"/>
    <col min="4100" max="4100" width="29.6640625" style="26" customWidth="1"/>
    <col min="4101" max="4101" width="24.88671875" style="26" customWidth="1"/>
    <col min="4102" max="4102" width="21.5546875" style="26" customWidth="1"/>
    <col min="4103" max="4103" width="22" style="26" customWidth="1"/>
    <col min="4104" max="4105" width="14.5546875" style="26" customWidth="1"/>
    <col min="4106" max="4106" width="22.109375" style="26" customWidth="1"/>
    <col min="4107" max="4107" width="6.5546875" style="26" customWidth="1"/>
    <col min="4108" max="4111" width="11.44140625" style="26" hidden="1" customWidth="1"/>
    <col min="4112" max="4352" width="11.44140625" style="26" hidden="1"/>
    <col min="4353" max="4353" width="2.33203125" style="26" customWidth="1"/>
    <col min="4354" max="4354" width="16.33203125" style="26" customWidth="1"/>
    <col min="4355" max="4355" width="24.33203125" style="26" customWidth="1"/>
    <col min="4356" max="4356" width="29.6640625" style="26" customWidth="1"/>
    <col min="4357" max="4357" width="24.88671875" style="26" customWidth="1"/>
    <col min="4358" max="4358" width="21.5546875" style="26" customWidth="1"/>
    <col min="4359" max="4359" width="22" style="26" customWidth="1"/>
    <col min="4360" max="4361" width="14.5546875" style="26" customWidth="1"/>
    <col min="4362" max="4362" width="22.109375" style="26" customWidth="1"/>
    <col min="4363" max="4363" width="6.5546875" style="26" customWidth="1"/>
    <col min="4364" max="4367" width="11.44140625" style="26" hidden="1" customWidth="1"/>
    <col min="4368" max="4608" width="11.44140625" style="26" hidden="1"/>
    <col min="4609" max="4609" width="2.33203125" style="26" customWidth="1"/>
    <col min="4610" max="4610" width="16.33203125" style="26" customWidth="1"/>
    <col min="4611" max="4611" width="24.33203125" style="26" customWidth="1"/>
    <col min="4612" max="4612" width="29.6640625" style="26" customWidth="1"/>
    <col min="4613" max="4613" width="24.88671875" style="26" customWidth="1"/>
    <col min="4614" max="4614" width="21.5546875" style="26" customWidth="1"/>
    <col min="4615" max="4615" width="22" style="26" customWidth="1"/>
    <col min="4616" max="4617" width="14.5546875" style="26" customWidth="1"/>
    <col min="4618" max="4618" width="22.109375" style="26" customWidth="1"/>
    <col min="4619" max="4619" width="6.5546875" style="26" customWidth="1"/>
    <col min="4620" max="4623" width="11.44140625" style="26" hidden="1" customWidth="1"/>
    <col min="4624" max="4864" width="11.44140625" style="26" hidden="1"/>
    <col min="4865" max="4865" width="2.33203125" style="26" customWidth="1"/>
    <col min="4866" max="4866" width="16.33203125" style="26" customWidth="1"/>
    <col min="4867" max="4867" width="24.33203125" style="26" customWidth="1"/>
    <col min="4868" max="4868" width="29.6640625" style="26" customWidth="1"/>
    <col min="4869" max="4869" width="24.88671875" style="26" customWidth="1"/>
    <col min="4870" max="4870" width="21.5546875" style="26" customWidth="1"/>
    <col min="4871" max="4871" width="22" style="26" customWidth="1"/>
    <col min="4872" max="4873" width="14.5546875" style="26" customWidth="1"/>
    <col min="4874" max="4874" width="22.109375" style="26" customWidth="1"/>
    <col min="4875" max="4875" width="6.5546875" style="26" customWidth="1"/>
    <col min="4876" max="4879" width="11.44140625" style="26" hidden="1" customWidth="1"/>
    <col min="4880" max="5120" width="11.44140625" style="26" hidden="1"/>
    <col min="5121" max="5121" width="2.33203125" style="26" customWidth="1"/>
    <col min="5122" max="5122" width="16.33203125" style="26" customWidth="1"/>
    <col min="5123" max="5123" width="24.33203125" style="26" customWidth="1"/>
    <col min="5124" max="5124" width="29.6640625" style="26" customWidth="1"/>
    <col min="5125" max="5125" width="24.88671875" style="26" customWidth="1"/>
    <col min="5126" max="5126" width="21.5546875" style="26" customWidth="1"/>
    <col min="5127" max="5127" width="22" style="26" customWidth="1"/>
    <col min="5128" max="5129" width="14.5546875" style="26" customWidth="1"/>
    <col min="5130" max="5130" width="22.109375" style="26" customWidth="1"/>
    <col min="5131" max="5131" width="6.5546875" style="26" customWidth="1"/>
    <col min="5132" max="5135" width="11.44140625" style="26" hidden="1" customWidth="1"/>
    <col min="5136" max="5376" width="11.44140625" style="26" hidden="1"/>
    <col min="5377" max="5377" width="2.33203125" style="26" customWidth="1"/>
    <col min="5378" max="5378" width="16.33203125" style="26" customWidth="1"/>
    <col min="5379" max="5379" width="24.33203125" style="26" customWidth="1"/>
    <col min="5380" max="5380" width="29.6640625" style="26" customWidth="1"/>
    <col min="5381" max="5381" width="24.88671875" style="26" customWidth="1"/>
    <col min="5382" max="5382" width="21.5546875" style="26" customWidth="1"/>
    <col min="5383" max="5383" width="22" style="26" customWidth="1"/>
    <col min="5384" max="5385" width="14.5546875" style="26" customWidth="1"/>
    <col min="5386" max="5386" width="22.109375" style="26" customWidth="1"/>
    <col min="5387" max="5387" width="6.5546875" style="26" customWidth="1"/>
    <col min="5388" max="5391" width="11.44140625" style="26" hidden="1" customWidth="1"/>
    <col min="5392" max="5632" width="11.44140625" style="26" hidden="1"/>
    <col min="5633" max="5633" width="2.33203125" style="26" customWidth="1"/>
    <col min="5634" max="5634" width="16.33203125" style="26" customWidth="1"/>
    <col min="5635" max="5635" width="24.33203125" style="26" customWidth="1"/>
    <col min="5636" max="5636" width="29.6640625" style="26" customWidth="1"/>
    <col min="5637" max="5637" width="24.88671875" style="26" customWidth="1"/>
    <col min="5638" max="5638" width="21.5546875" style="26" customWidth="1"/>
    <col min="5639" max="5639" width="22" style="26" customWidth="1"/>
    <col min="5640" max="5641" width="14.5546875" style="26" customWidth="1"/>
    <col min="5642" max="5642" width="22.109375" style="26" customWidth="1"/>
    <col min="5643" max="5643" width="6.5546875" style="26" customWidth="1"/>
    <col min="5644" max="5647" width="11.44140625" style="26" hidden="1" customWidth="1"/>
    <col min="5648" max="5888" width="11.44140625" style="26" hidden="1"/>
    <col min="5889" max="5889" width="2.33203125" style="26" customWidth="1"/>
    <col min="5890" max="5890" width="16.33203125" style="26" customWidth="1"/>
    <col min="5891" max="5891" width="24.33203125" style="26" customWidth="1"/>
    <col min="5892" max="5892" width="29.6640625" style="26" customWidth="1"/>
    <col min="5893" max="5893" width="24.88671875" style="26" customWidth="1"/>
    <col min="5894" max="5894" width="21.5546875" style="26" customWidth="1"/>
    <col min="5895" max="5895" width="22" style="26" customWidth="1"/>
    <col min="5896" max="5897" width="14.5546875" style="26" customWidth="1"/>
    <col min="5898" max="5898" width="22.109375" style="26" customWidth="1"/>
    <col min="5899" max="5899" width="6.5546875" style="26" customWidth="1"/>
    <col min="5900" max="5903" width="11.44140625" style="26" hidden="1" customWidth="1"/>
    <col min="5904" max="6144" width="11.44140625" style="26" hidden="1"/>
    <col min="6145" max="6145" width="2.33203125" style="26" customWidth="1"/>
    <col min="6146" max="6146" width="16.33203125" style="26" customWidth="1"/>
    <col min="6147" max="6147" width="24.33203125" style="26" customWidth="1"/>
    <col min="6148" max="6148" width="29.6640625" style="26" customWidth="1"/>
    <col min="6149" max="6149" width="24.88671875" style="26" customWidth="1"/>
    <col min="6150" max="6150" width="21.5546875" style="26" customWidth="1"/>
    <col min="6151" max="6151" width="22" style="26" customWidth="1"/>
    <col min="6152" max="6153" width="14.5546875" style="26" customWidth="1"/>
    <col min="6154" max="6154" width="22.109375" style="26" customWidth="1"/>
    <col min="6155" max="6155" width="6.5546875" style="26" customWidth="1"/>
    <col min="6156" max="6159" width="11.44140625" style="26" hidden="1" customWidth="1"/>
    <col min="6160" max="6400" width="11.44140625" style="26" hidden="1"/>
    <col min="6401" max="6401" width="2.33203125" style="26" customWidth="1"/>
    <col min="6402" max="6402" width="16.33203125" style="26" customWidth="1"/>
    <col min="6403" max="6403" width="24.33203125" style="26" customWidth="1"/>
    <col min="6404" max="6404" width="29.6640625" style="26" customWidth="1"/>
    <col min="6405" max="6405" width="24.88671875" style="26" customWidth="1"/>
    <col min="6406" max="6406" width="21.5546875" style="26" customWidth="1"/>
    <col min="6407" max="6407" width="22" style="26" customWidth="1"/>
    <col min="6408" max="6409" width="14.5546875" style="26" customWidth="1"/>
    <col min="6410" max="6410" width="22.109375" style="26" customWidth="1"/>
    <col min="6411" max="6411" width="6.5546875" style="26" customWidth="1"/>
    <col min="6412" max="6415" width="11.44140625" style="26" hidden="1" customWidth="1"/>
    <col min="6416" max="6656" width="11.44140625" style="26" hidden="1"/>
    <col min="6657" max="6657" width="2.33203125" style="26" customWidth="1"/>
    <col min="6658" max="6658" width="16.33203125" style="26" customWidth="1"/>
    <col min="6659" max="6659" width="24.33203125" style="26" customWidth="1"/>
    <col min="6660" max="6660" width="29.6640625" style="26" customWidth="1"/>
    <col min="6661" max="6661" width="24.88671875" style="26" customWidth="1"/>
    <col min="6662" max="6662" width="21.5546875" style="26" customWidth="1"/>
    <col min="6663" max="6663" width="22" style="26" customWidth="1"/>
    <col min="6664" max="6665" width="14.5546875" style="26" customWidth="1"/>
    <col min="6666" max="6666" width="22.109375" style="26" customWidth="1"/>
    <col min="6667" max="6667" width="6.5546875" style="26" customWidth="1"/>
    <col min="6668" max="6671" width="11.44140625" style="26" hidden="1" customWidth="1"/>
    <col min="6672" max="6912" width="11.44140625" style="26" hidden="1"/>
    <col min="6913" max="6913" width="2.33203125" style="26" customWidth="1"/>
    <col min="6914" max="6914" width="16.33203125" style="26" customWidth="1"/>
    <col min="6915" max="6915" width="24.33203125" style="26" customWidth="1"/>
    <col min="6916" max="6916" width="29.6640625" style="26" customWidth="1"/>
    <col min="6917" max="6917" width="24.88671875" style="26" customWidth="1"/>
    <col min="6918" max="6918" width="21.5546875" style="26" customWidth="1"/>
    <col min="6919" max="6919" width="22" style="26" customWidth="1"/>
    <col min="6920" max="6921" width="14.5546875" style="26" customWidth="1"/>
    <col min="6922" max="6922" width="22.109375" style="26" customWidth="1"/>
    <col min="6923" max="6923" width="6.5546875" style="26" customWidth="1"/>
    <col min="6924" max="6927" width="11.44140625" style="26" hidden="1" customWidth="1"/>
    <col min="6928" max="7168" width="11.44140625" style="26" hidden="1"/>
    <col min="7169" max="7169" width="2.33203125" style="26" customWidth="1"/>
    <col min="7170" max="7170" width="16.33203125" style="26" customWidth="1"/>
    <col min="7171" max="7171" width="24.33203125" style="26" customWidth="1"/>
    <col min="7172" max="7172" width="29.6640625" style="26" customWidth="1"/>
    <col min="7173" max="7173" width="24.88671875" style="26" customWidth="1"/>
    <col min="7174" max="7174" width="21.5546875" style="26" customWidth="1"/>
    <col min="7175" max="7175" width="22" style="26" customWidth="1"/>
    <col min="7176" max="7177" width="14.5546875" style="26" customWidth="1"/>
    <col min="7178" max="7178" width="22.109375" style="26" customWidth="1"/>
    <col min="7179" max="7179" width="6.5546875" style="26" customWidth="1"/>
    <col min="7180" max="7183" width="11.44140625" style="26" hidden="1" customWidth="1"/>
    <col min="7184" max="7424" width="11.44140625" style="26" hidden="1"/>
    <col min="7425" max="7425" width="2.33203125" style="26" customWidth="1"/>
    <col min="7426" max="7426" width="16.33203125" style="26" customWidth="1"/>
    <col min="7427" max="7427" width="24.33203125" style="26" customWidth="1"/>
    <col min="7428" max="7428" width="29.6640625" style="26" customWidth="1"/>
    <col min="7429" max="7429" width="24.88671875" style="26" customWidth="1"/>
    <col min="7430" max="7430" width="21.5546875" style="26" customWidth="1"/>
    <col min="7431" max="7431" width="22" style="26" customWidth="1"/>
    <col min="7432" max="7433" width="14.5546875" style="26" customWidth="1"/>
    <col min="7434" max="7434" width="22.109375" style="26" customWidth="1"/>
    <col min="7435" max="7435" width="6.5546875" style="26" customWidth="1"/>
    <col min="7436" max="7439" width="11.44140625" style="26" hidden="1" customWidth="1"/>
    <col min="7440" max="7680" width="11.44140625" style="26" hidden="1"/>
    <col min="7681" max="7681" width="2.33203125" style="26" customWidth="1"/>
    <col min="7682" max="7682" width="16.33203125" style="26" customWidth="1"/>
    <col min="7683" max="7683" width="24.33203125" style="26" customWidth="1"/>
    <col min="7684" max="7684" width="29.6640625" style="26" customWidth="1"/>
    <col min="7685" max="7685" width="24.88671875" style="26" customWidth="1"/>
    <col min="7686" max="7686" width="21.5546875" style="26" customWidth="1"/>
    <col min="7687" max="7687" width="22" style="26" customWidth="1"/>
    <col min="7688" max="7689" width="14.5546875" style="26" customWidth="1"/>
    <col min="7690" max="7690" width="22.109375" style="26" customWidth="1"/>
    <col min="7691" max="7691" width="6.5546875" style="26" customWidth="1"/>
    <col min="7692" max="7695" width="11.44140625" style="26" hidden="1" customWidth="1"/>
    <col min="7696" max="7936" width="11.44140625" style="26" hidden="1"/>
    <col min="7937" max="7937" width="2.33203125" style="26" customWidth="1"/>
    <col min="7938" max="7938" width="16.33203125" style="26" customWidth="1"/>
    <col min="7939" max="7939" width="24.33203125" style="26" customWidth="1"/>
    <col min="7940" max="7940" width="29.6640625" style="26" customWidth="1"/>
    <col min="7941" max="7941" width="24.88671875" style="26" customWidth="1"/>
    <col min="7942" max="7942" width="21.5546875" style="26" customWidth="1"/>
    <col min="7943" max="7943" width="22" style="26" customWidth="1"/>
    <col min="7944" max="7945" width="14.5546875" style="26" customWidth="1"/>
    <col min="7946" max="7946" width="22.109375" style="26" customWidth="1"/>
    <col min="7947" max="7947" width="6.5546875" style="26" customWidth="1"/>
    <col min="7948" max="7951" width="11.44140625" style="26" hidden="1" customWidth="1"/>
    <col min="7952" max="8192" width="11.44140625" style="26" hidden="1"/>
    <col min="8193" max="8193" width="2.33203125" style="26" customWidth="1"/>
    <col min="8194" max="8194" width="16.33203125" style="26" customWidth="1"/>
    <col min="8195" max="8195" width="24.33203125" style="26" customWidth="1"/>
    <col min="8196" max="8196" width="29.6640625" style="26" customWidth="1"/>
    <col min="8197" max="8197" width="24.88671875" style="26" customWidth="1"/>
    <col min="8198" max="8198" width="21.5546875" style="26" customWidth="1"/>
    <col min="8199" max="8199" width="22" style="26" customWidth="1"/>
    <col min="8200" max="8201" width="14.5546875" style="26" customWidth="1"/>
    <col min="8202" max="8202" width="22.109375" style="26" customWidth="1"/>
    <col min="8203" max="8203" width="6.5546875" style="26" customWidth="1"/>
    <col min="8204" max="8207" width="11.44140625" style="26" hidden="1" customWidth="1"/>
    <col min="8208" max="8448" width="11.44140625" style="26" hidden="1"/>
    <col min="8449" max="8449" width="2.33203125" style="26" customWidth="1"/>
    <col min="8450" max="8450" width="16.33203125" style="26" customWidth="1"/>
    <col min="8451" max="8451" width="24.33203125" style="26" customWidth="1"/>
    <col min="8452" max="8452" width="29.6640625" style="26" customWidth="1"/>
    <col min="8453" max="8453" width="24.88671875" style="26" customWidth="1"/>
    <col min="8454" max="8454" width="21.5546875" style="26" customWidth="1"/>
    <col min="8455" max="8455" width="22" style="26" customWidth="1"/>
    <col min="8456" max="8457" width="14.5546875" style="26" customWidth="1"/>
    <col min="8458" max="8458" width="22.109375" style="26" customWidth="1"/>
    <col min="8459" max="8459" width="6.5546875" style="26" customWidth="1"/>
    <col min="8460" max="8463" width="11.44140625" style="26" hidden="1" customWidth="1"/>
    <col min="8464" max="8704" width="11.44140625" style="26" hidden="1"/>
    <col min="8705" max="8705" width="2.33203125" style="26" customWidth="1"/>
    <col min="8706" max="8706" width="16.33203125" style="26" customWidth="1"/>
    <col min="8707" max="8707" width="24.33203125" style="26" customWidth="1"/>
    <col min="8708" max="8708" width="29.6640625" style="26" customWidth="1"/>
    <col min="8709" max="8709" width="24.88671875" style="26" customWidth="1"/>
    <col min="8710" max="8710" width="21.5546875" style="26" customWidth="1"/>
    <col min="8711" max="8711" width="22" style="26" customWidth="1"/>
    <col min="8712" max="8713" width="14.5546875" style="26" customWidth="1"/>
    <col min="8714" max="8714" width="22.109375" style="26" customWidth="1"/>
    <col min="8715" max="8715" width="6.5546875" style="26" customWidth="1"/>
    <col min="8716" max="8719" width="11.44140625" style="26" hidden="1" customWidth="1"/>
    <col min="8720" max="8960" width="11.44140625" style="26" hidden="1"/>
    <col min="8961" max="8961" width="2.33203125" style="26" customWidth="1"/>
    <col min="8962" max="8962" width="16.33203125" style="26" customWidth="1"/>
    <col min="8963" max="8963" width="24.33203125" style="26" customWidth="1"/>
    <col min="8964" max="8964" width="29.6640625" style="26" customWidth="1"/>
    <col min="8965" max="8965" width="24.88671875" style="26" customWidth="1"/>
    <col min="8966" max="8966" width="21.5546875" style="26" customWidth="1"/>
    <col min="8967" max="8967" width="22" style="26" customWidth="1"/>
    <col min="8968" max="8969" width="14.5546875" style="26" customWidth="1"/>
    <col min="8970" max="8970" width="22.109375" style="26" customWidth="1"/>
    <col min="8971" max="8971" width="6.5546875" style="26" customWidth="1"/>
    <col min="8972" max="8975" width="11.44140625" style="26" hidden="1" customWidth="1"/>
    <col min="8976" max="9216" width="11.44140625" style="26" hidden="1"/>
    <col min="9217" max="9217" width="2.33203125" style="26" customWidth="1"/>
    <col min="9218" max="9218" width="16.33203125" style="26" customWidth="1"/>
    <col min="9219" max="9219" width="24.33203125" style="26" customWidth="1"/>
    <col min="9220" max="9220" width="29.6640625" style="26" customWidth="1"/>
    <col min="9221" max="9221" width="24.88671875" style="26" customWidth="1"/>
    <col min="9222" max="9222" width="21.5546875" style="26" customWidth="1"/>
    <col min="9223" max="9223" width="22" style="26" customWidth="1"/>
    <col min="9224" max="9225" width="14.5546875" style="26" customWidth="1"/>
    <col min="9226" max="9226" width="22.109375" style="26" customWidth="1"/>
    <col min="9227" max="9227" width="6.5546875" style="26" customWidth="1"/>
    <col min="9228" max="9231" width="11.44140625" style="26" hidden="1" customWidth="1"/>
    <col min="9232" max="9472" width="11.44140625" style="26" hidden="1"/>
    <col min="9473" max="9473" width="2.33203125" style="26" customWidth="1"/>
    <col min="9474" max="9474" width="16.33203125" style="26" customWidth="1"/>
    <col min="9475" max="9475" width="24.33203125" style="26" customWidth="1"/>
    <col min="9476" max="9476" width="29.6640625" style="26" customWidth="1"/>
    <col min="9477" max="9477" width="24.88671875" style="26" customWidth="1"/>
    <col min="9478" max="9478" width="21.5546875" style="26" customWidth="1"/>
    <col min="9479" max="9479" width="22" style="26" customWidth="1"/>
    <col min="9480" max="9481" width="14.5546875" style="26" customWidth="1"/>
    <col min="9482" max="9482" width="22.109375" style="26" customWidth="1"/>
    <col min="9483" max="9483" width="6.5546875" style="26" customWidth="1"/>
    <col min="9484" max="9487" width="11.44140625" style="26" hidden="1" customWidth="1"/>
    <col min="9488" max="9728" width="11.44140625" style="26" hidden="1"/>
    <col min="9729" max="9729" width="2.33203125" style="26" customWidth="1"/>
    <col min="9730" max="9730" width="16.33203125" style="26" customWidth="1"/>
    <col min="9731" max="9731" width="24.33203125" style="26" customWidth="1"/>
    <col min="9732" max="9732" width="29.6640625" style="26" customWidth="1"/>
    <col min="9733" max="9733" width="24.88671875" style="26" customWidth="1"/>
    <col min="9734" max="9734" width="21.5546875" style="26" customWidth="1"/>
    <col min="9735" max="9735" width="22" style="26" customWidth="1"/>
    <col min="9736" max="9737" width="14.5546875" style="26" customWidth="1"/>
    <col min="9738" max="9738" width="22.109375" style="26" customWidth="1"/>
    <col min="9739" max="9739" width="6.5546875" style="26" customWidth="1"/>
    <col min="9740" max="9743" width="11.44140625" style="26" hidden="1" customWidth="1"/>
    <col min="9744" max="9984" width="11.44140625" style="26" hidden="1"/>
    <col min="9985" max="9985" width="2.33203125" style="26" customWidth="1"/>
    <col min="9986" max="9986" width="16.33203125" style="26" customWidth="1"/>
    <col min="9987" max="9987" width="24.33203125" style="26" customWidth="1"/>
    <col min="9988" max="9988" width="29.6640625" style="26" customWidth="1"/>
    <col min="9989" max="9989" width="24.88671875" style="26" customWidth="1"/>
    <col min="9990" max="9990" width="21.5546875" style="26" customWidth="1"/>
    <col min="9991" max="9991" width="22" style="26" customWidth="1"/>
    <col min="9992" max="9993" width="14.5546875" style="26" customWidth="1"/>
    <col min="9994" max="9994" width="22.109375" style="26" customWidth="1"/>
    <col min="9995" max="9995" width="6.5546875" style="26" customWidth="1"/>
    <col min="9996" max="9999" width="11.44140625" style="26" hidden="1" customWidth="1"/>
    <col min="10000" max="10240" width="11.44140625" style="26" hidden="1"/>
    <col min="10241" max="10241" width="2.33203125" style="26" customWidth="1"/>
    <col min="10242" max="10242" width="16.33203125" style="26" customWidth="1"/>
    <col min="10243" max="10243" width="24.33203125" style="26" customWidth="1"/>
    <col min="10244" max="10244" width="29.6640625" style="26" customWidth="1"/>
    <col min="10245" max="10245" width="24.88671875" style="26" customWidth="1"/>
    <col min="10246" max="10246" width="21.5546875" style="26" customWidth="1"/>
    <col min="10247" max="10247" width="22" style="26" customWidth="1"/>
    <col min="10248" max="10249" width="14.5546875" style="26" customWidth="1"/>
    <col min="10250" max="10250" width="22.109375" style="26" customWidth="1"/>
    <col min="10251" max="10251" width="6.5546875" style="26" customWidth="1"/>
    <col min="10252" max="10255" width="11.44140625" style="26" hidden="1" customWidth="1"/>
    <col min="10256" max="10496" width="11.44140625" style="26" hidden="1"/>
    <col min="10497" max="10497" width="2.33203125" style="26" customWidth="1"/>
    <col min="10498" max="10498" width="16.33203125" style="26" customWidth="1"/>
    <col min="10499" max="10499" width="24.33203125" style="26" customWidth="1"/>
    <col min="10500" max="10500" width="29.6640625" style="26" customWidth="1"/>
    <col min="10501" max="10501" width="24.88671875" style="26" customWidth="1"/>
    <col min="10502" max="10502" width="21.5546875" style="26" customWidth="1"/>
    <col min="10503" max="10503" width="22" style="26" customWidth="1"/>
    <col min="10504" max="10505" width="14.5546875" style="26" customWidth="1"/>
    <col min="10506" max="10506" width="22.109375" style="26" customWidth="1"/>
    <col min="10507" max="10507" width="6.5546875" style="26" customWidth="1"/>
    <col min="10508" max="10511" width="11.44140625" style="26" hidden="1" customWidth="1"/>
    <col min="10512" max="10752" width="11.44140625" style="26" hidden="1"/>
    <col min="10753" max="10753" width="2.33203125" style="26" customWidth="1"/>
    <col min="10754" max="10754" width="16.33203125" style="26" customWidth="1"/>
    <col min="10755" max="10755" width="24.33203125" style="26" customWidth="1"/>
    <col min="10756" max="10756" width="29.6640625" style="26" customWidth="1"/>
    <col min="10757" max="10757" width="24.88671875" style="26" customWidth="1"/>
    <col min="10758" max="10758" width="21.5546875" style="26" customWidth="1"/>
    <col min="10759" max="10759" width="22" style="26" customWidth="1"/>
    <col min="10760" max="10761" width="14.5546875" style="26" customWidth="1"/>
    <col min="10762" max="10762" width="22.109375" style="26" customWidth="1"/>
    <col min="10763" max="10763" width="6.5546875" style="26" customWidth="1"/>
    <col min="10764" max="10767" width="11.44140625" style="26" hidden="1" customWidth="1"/>
    <col min="10768" max="11008" width="11.44140625" style="26" hidden="1"/>
    <col min="11009" max="11009" width="2.33203125" style="26" customWidth="1"/>
    <col min="11010" max="11010" width="16.33203125" style="26" customWidth="1"/>
    <col min="11011" max="11011" width="24.33203125" style="26" customWidth="1"/>
    <col min="11012" max="11012" width="29.6640625" style="26" customWidth="1"/>
    <col min="11013" max="11013" width="24.88671875" style="26" customWidth="1"/>
    <col min="11014" max="11014" width="21.5546875" style="26" customWidth="1"/>
    <col min="11015" max="11015" width="22" style="26" customWidth="1"/>
    <col min="11016" max="11017" width="14.5546875" style="26" customWidth="1"/>
    <col min="11018" max="11018" width="22.109375" style="26" customWidth="1"/>
    <col min="11019" max="11019" width="6.5546875" style="26" customWidth="1"/>
    <col min="11020" max="11023" width="11.44140625" style="26" hidden="1" customWidth="1"/>
    <col min="11024" max="11264" width="11.44140625" style="26" hidden="1"/>
    <col min="11265" max="11265" width="2.33203125" style="26" customWidth="1"/>
    <col min="11266" max="11266" width="16.33203125" style="26" customWidth="1"/>
    <col min="11267" max="11267" width="24.33203125" style="26" customWidth="1"/>
    <col min="11268" max="11268" width="29.6640625" style="26" customWidth="1"/>
    <col min="11269" max="11269" width="24.88671875" style="26" customWidth="1"/>
    <col min="11270" max="11270" width="21.5546875" style="26" customWidth="1"/>
    <col min="11271" max="11271" width="22" style="26" customWidth="1"/>
    <col min="11272" max="11273" width="14.5546875" style="26" customWidth="1"/>
    <col min="11274" max="11274" width="22.109375" style="26" customWidth="1"/>
    <col min="11275" max="11275" width="6.5546875" style="26" customWidth="1"/>
    <col min="11276" max="11279" width="11.44140625" style="26" hidden="1" customWidth="1"/>
    <col min="11280" max="11520" width="11.44140625" style="26" hidden="1"/>
    <col min="11521" max="11521" width="2.33203125" style="26" customWidth="1"/>
    <col min="11522" max="11522" width="16.33203125" style="26" customWidth="1"/>
    <col min="11523" max="11523" width="24.33203125" style="26" customWidth="1"/>
    <col min="11524" max="11524" width="29.6640625" style="26" customWidth="1"/>
    <col min="11525" max="11525" width="24.88671875" style="26" customWidth="1"/>
    <col min="11526" max="11526" width="21.5546875" style="26" customWidth="1"/>
    <col min="11527" max="11527" width="22" style="26" customWidth="1"/>
    <col min="11528" max="11529" width="14.5546875" style="26" customWidth="1"/>
    <col min="11530" max="11530" width="22.109375" style="26" customWidth="1"/>
    <col min="11531" max="11531" width="6.5546875" style="26" customWidth="1"/>
    <col min="11532" max="11535" width="11.44140625" style="26" hidden="1" customWidth="1"/>
    <col min="11536" max="11776" width="11.44140625" style="26" hidden="1"/>
    <col min="11777" max="11777" width="2.33203125" style="26" customWidth="1"/>
    <col min="11778" max="11778" width="16.33203125" style="26" customWidth="1"/>
    <col min="11779" max="11779" width="24.33203125" style="26" customWidth="1"/>
    <col min="11780" max="11780" width="29.6640625" style="26" customWidth="1"/>
    <col min="11781" max="11781" width="24.88671875" style="26" customWidth="1"/>
    <col min="11782" max="11782" width="21.5546875" style="26" customWidth="1"/>
    <col min="11783" max="11783" width="22" style="26" customWidth="1"/>
    <col min="11784" max="11785" width="14.5546875" style="26" customWidth="1"/>
    <col min="11786" max="11786" width="22.109375" style="26" customWidth="1"/>
    <col min="11787" max="11787" width="6.5546875" style="26" customWidth="1"/>
    <col min="11788" max="11791" width="11.44140625" style="26" hidden="1" customWidth="1"/>
    <col min="11792" max="12032" width="11.44140625" style="26" hidden="1"/>
    <col min="12033" max="12033" width="2.33203125" style="26" customWidth="1"/>
    <col min="12034" max="12034" width="16.33203125" style="26" customWidth="1"/>
    <col min="12035" max="12035" width="24.33203125" style="26" customWidth="1"/>
    <col min="12036" max="12036" width="29.6640625" style="26" customWidth="1"/>
    <col min="12037" max="12037" width="24.88671875" style="26" customWidth="1"/>
    <col min="12038" max="12038" width="21.5546875" style="26" customWidth="1"/>
    <col min="12039" max="12039" width="22" style="26" customWidth="1"/>
    <col min="12040" max="12041" width="14.5546875" style="26" customWidth="1"/>
    <col min="12042" max="12042" width="22.109375" style="26" customWidth="1"/>
    <col min="12043" max="12043" width="6.5546875" style="26" customWidth="1"/>
    <col min="12044" max="12047" width="11.44140625" style="26" hidden="1" customWidth="1"/>
    <col min="12048" max="12288" width="11.44140625" style="26" hidden="1"/>
    <col min="12289" max="12289" width="2.33203125" style="26" customWidth="1"/>
    <col min="12290" max="12290" width="16.33203125" style="26" customWidth="1"/>
    <col min="12291" max="12291" width="24.33203125" style="26" customWidth="1"/>
    <col min="12292" max="12292" width="29.6640625" style="26" customWidth="1"/>
    <col min="12293" max="12293" width="24.88671875" style="26" customWidth="1"/>
    <col min="12294" max="12294" width="21.5546875" style="26" customWidth="1"/>
    <col min="12295" max="12295" width="22" style="26" customWidth="1"/>
    <col min="12296" max="12297" width="14.5546875" style="26" customWidth="1"/>
    <col min="12298" max="12298" width="22.109375" style="26" customWidth="1"/>
    <col min="12299" max="12299" width="6.5546875" style="26" customWidth="1"/>
    <col min="12300" max="12303" width="11.44140625" style="26" hidden="1" customWidth="1"/>
    <col min="12304" max="12544" width="11.44140625" style="26" hidden="1"/>
    <col min="12545" max="12545" width="2.33203125" style="26" customWidth="1"/>
    <col min="12546" max="12546" width="16.33203125" style="26" customWidth="1"/>
    <col min="12547" max="12547" width="24.33203125" style="26" customWidth="1"/>
    <col min="12548" max="12548" width="29.6640625" style="26" customWidth="1"/>
    <col min="12549" max="12549" width="24.88671875" style="26" customWidth="1"/>
    <col min="12550" max="12550" width="21.5546875" style="26" customWidth="1"/>
    <col min="12551" max="12551" width="22" style="26" customWidth="1"/>
    <col min="12552" max="12553" width="14.5546875" style="26" customWidth="1"/>
    <col min="12554" max="12554" width="22.109375" style="26" customWidth="1"/>
    <col min="12555" max="12555" width="6.5546875" style="26" customWidth="1"/>
    <col min="12556" max="12559" width="11.44140625" style="26" hidden="1" customWidth="1"/>
    <col min="12560" max="12800" width="11.44140625" style="26" hidden="1"/>
    <col min="12801" max="12801" width="2.33203125" style="26" customWidth="1"/>
    <col min="12802" max="12802" width="16.33203125" style="26" customWidth="1"/>
    <col min="12803" max="12803" width="24.33203125" style="26" customWidth="1"/>
    <col min="12804" max="12804" width="29.6640625" style="26" customWidth="1"/>
    <col min="12805" max="12805" width="24.88671875" style="26" customWidth="1"/>
    <col min="12806" max="12806" width="21.5546875" style="26" customWidth="1"/>
    <col min="12807" max="12807" width="22" style="26" customWidth="1"/>
    <col min="12808" max="12809" width="14.5546875" style="26" customWidth="1"/>
    <col min="12810" max="12810" width="22.109375" style="26" customWidth="1"/>
    <col min="12811" max="12811" width="6.5546875" style="26" customWidth="1"/>
    <col min="12812" max="12815" width="11.44140625" style="26" hidden="1" customWidth="1"/>
    <col min="12816" max="13056" width="11.44140625" style="26" hidden="1"/>
    <col min="13057" max="13057" width="2.33203125" style="26" customWidth="1"/>
    <col min="13058" max="13058" width="16.33203125" style="26" customWidth="1"/>
    <col min="13059" max="13059" width="24.33203125" style="26" customWidth="1"/>
    <col min="13060" max="13060" width="29.6640625" style="26" customWidth="1"/>
    <col min="13061" max="13061" width="24.88671875" style="26" customWidth="1"/>
    <col min="13062" max="13062" width="21.5546875" style="26" customWidth="1"/>
    <col min="13063" max="13063" width="22" style="26" customWidth="1"/>
    <col min="13064" max="13065" width="14.5546875" style="26" customWidth="1"/>
    <col min="13066" max="13066" width="22.109375" style="26" customWidth="1"/>
    <col min="13067" max="13067" width="6.5546875" style="26" customWidth="1"/>
    <col min="13068" max="13071" width="11.44140625" style="26" hidden="1" customWidth="1"/>
    <col min="13072" max="13312" width="11.44140625" style="26" hidden="1"/>
    <col min="13313" max="13313" width="2.33203125" style="26" customWidth="1"/>
    <col min="13314" max="13314" width="16.33203125" style="26" customWidth="1"/>
    <col min="13315" max="13315" width="24.33203125" style="26" customWidth="1"/>
    <col min="13316" max="13316" width="29.6640625" style="26" customWidth="1"/>
    <col min="13317" max="13317" width="24.88671875" style="26" customWidth="1"/>
    <col min="13318" max="13318" width="21.5546875" style="26" customWidth="1"/>
    <col min="13319" max="13319" width="22" style="26" customWidth="1"/>
    <col min="13320" max="13321" width="14.5546875" style="26" customWidth="1"/>
    <col min="13322" max="13322" width="22.109375" style="26" customWidth="1"/>
    <col min="13323" max="13323" width="6.5546875" style="26" customWidth="1"/>
    <col min="13324" max="13327" width="11.44140625" style="26" hidden="1" customWidth="1"/>
    <col min="13328" max="13568" width="11.44140625" style="26" hidden="1"/>
    <col min="13569" max="13569" width="2.33203125" style="26" customWidth="1"/>
    <col min="13570" max="13570" width="16.33203125" style="26" customWidth="1"/>
    <col min="13571" max="13571" width="24.33203125" style="26" customWidth="1"/>
    <col min="13572" max="13572" width="29.6640625" style="26" customWidth="1"/>
    <col min="13573" max="13573" width="24.88671875" style="26" customWidth="1"/>
    <col min="13574" max="13574" width="21.5546875" style="26" customWidth="1"/>
    <col min="13575" max="13575" width="22" style="26" customWidth="1"/>
    <col min="13576" max="13577" width="14.5546875" style="26" customWidth="1"/>
    <col min="13578" max="13578" width="22.109375" style="26" customWidth="1"/>
    <col min="13579" max="13579" width="6.5546875" style="26" customWidth="1"/>
    <col min="13580" max="13583" width="11.44140625" style="26" hidden="1" customWidth="1"/>
    <col min="13584" max="13824" width="11.44140625" style="26" hidden="1"/>
    <col min="13825" max="13825" width="2.33203125" style="26" customWidth="1"/>
    <col min="13826" max="13826" width="16.33203125" style="26" customWidth="1"/>
    <col min="13827" max="13827" width="24.33203125" style="26" customWidth="1"/>
    <col min="13828" max="13828" width="29.6640625" style="26" customWidth="1"/>
    <col min="13829" max="13829" width="24.88671875" style="26" customWidth="1"/>
    <col min="13830" max="13830" width="21.5546875" style="26" customWidth="1"/>
    <col min="13831" max="13831" width="22" style="26" customWidth="1"/>
    <col min="13832" max="13833" width="14.5546875" style="26" customWidth="1"/>
    <col min="13834" max="13834" width="22.109375" style="26" customWidth="1"/>
    <col min="13835" max="13835" width="6.5546875" style="26" customWidth="1"/>
    <col min="13836" max="13839" width="11.44140625" style="26" hidden="1" customWidth="1"/>
    <col min="13840" max="14080" width="11.44140625" style="26" hidden="1"/>
    <col min="14081" max="14081" width="2.33203125" style="26" customWidth="1"/>
    <col min="14082" max="14082" width="16.33203125" style="26" customWidth="1"/>
    <col min="14083" max="14083" width="24.33203125" style="26" customWidth="1"/>
    <col min="14084" max="14084" width="29.6640625" style="26" customWidth="1"/>
    <col min="14085" max="14085" width="24.88671875" style="26" customWidth="1"/>
    <col min="14086" max="14086" width="21.5546875" style="26" customWidth="1"/>
    <col min="14087" max="14087" width="22" style="26" customWidth="1"/>
    <col min="14088" max="14089" width="14.5546875" style="26" customWidth="1"/>
    <col min="14090" max="14090" width="22.109375" style="26" customWidth="1"/>
    <col min="14091" max="14091" width="6.5546875" style="26" customWidth="1"/>
    <col min="14092" max="14095" width="11.44140625" style="26" hidden="1" customWidth="1"/>
    <col min="14096" max="14336" width="11.44140625" style="26" hidden="1"/>
    <col min="14337" max="14337" width="2.33203125" style="26" customWidth="1"/>
    <col min="14338" max="14338" width="16.33203125" style="26" customWidth="1"/>
    <col min="14339" max="14339" width="24.33203125" style="26" customWidth="1"/>
    <col min="14340" max="14340" width="29.6640625" style="26" customWidth="1"/>
    <col min="14341" max="14341" width="24.88671875" style="26" customWidth="1"/>
    <col min="14342" max="14342" width="21.5546875" style="26" customWidth="1"/>
    <col min="14343" max="14343" width="22" style="26" customWidth="1"/>
    <col min="14344" max="14345" width="14.5546875" style="26" customWidth="1"/>
    <col min="14346" max="14346" width="22.109375" style="26" customWidth="1"/>
    <col min="14347" max="14347" width="6.5546875" style="26" customWidth="1"/>
    <col min="14348" max="14351" width="11.44140625" style="26" hidden="1" customWidth="1"/>
    <col min="14352" max="14592" width="11.44140625" style="26" hidden="1"/>
    <col min="14593" max="14593" width="2.33203125" style="26" customWidth="1"/>
    <col min="14594" max="14594" width="16.33203125" style="26" customWidth="1"/>
    <col min="14595" max="14595" width="24.33203125" style="26" customWidth="1"/>
    <col min="14596" max="14596" width="29.6640625" style="26" customWidth="1"/>
    <col min="14597" max="14597" width="24.88671875" style="26" customWidth="1"/>
    <col min="14598" max="14598" width="21.5546875" style="26" customWidth="1"/>
    <col min="14599" max="14599" width="22" style="26" customWidth="1"/>
    <col min="14600" max="14601" width="14.5546875" style="26" customWidth="1"/>
    <col min="14602" max="14602" width="22.109375" style="26" customWidth="1"/>
    <col min="14603" max="14603" width="6.5546875" style="26" customWidth="1"/>
    <col min="14604" max="14607" width="11.44140625" style="26" hidden="1" customWidth="1"/>
    <col min="14608" max="14848" width="11.44140625" style="26" hidden="1"/>
    <col min="14849" max="14849" width="2.33203125" style="26" customWidth="1"/>
    <col min="14850" max="14850" width="16.33203125" style="26" customWidth="1"/>
    <col min="14851" max="14851" width="24.33203125" style="26" customWidth="1"/>
    <col min="14852" max="14852" width="29.6640625" style="26" customWidth="1"/>
    <col min="14853" max="14853" width="24.88671875" style="26" customWidth="1"/>
    <col min="14854" max="14854" width="21.5546875" style="26" customWidth="1"/>
    <col min="14855" max="14855" width="22" style="26" customWidth="1"/>
    <col min="14856" max="14857" width="14.5546875" style="26" customWidth="1"/>
    <col min="14858" max="14858" width="22.109375" style="26" customWidth="1"/>
    <col min="14859" max="14859" width="6.5546875" style="26" customWidth="1"/>
    <col min="14860" max="14863" width="11.44140625" style="26" hidden="1" customWidth="1"/>
    <col min="14864" max="15104" width="11.44140625" style="26" hidden="1"/>
    <col min="15105" max="15105" width="2.33203125" style="26" customWidth="1"/>
    <col min="15106" max="15106" width="16.33203125" style="26" customWidth="1"/>
    <col min="15107" max="15107" width="24.33203125" style="26" customWidth="1"/>
    <col min="15108" max="15108" width="29.6640625" style="26" customWidth="1"/>
    <col min="15109" max="15109" width="24.88671875" style="26" customWidth="1"/>
    <col min="15110" max="15110" width="21.5546875" style="26" customWidth="1"/>
    <col min="15111" max="15111" width="22" style="26" customWidth="1"/>
    <col min="15112" max="15113" width="14.5546875" style="26" customWidth="1"/>
    <col min="15114" max="15114" width="22.109375" style="26" customWidth="1"/>
    <col min="15115" max="15115" width="6.5546875" style="26" customWidth="1"/>
    <col min="15116" max="15119" width="11.44140625" style="26" hidden="1" customWidth="1"/>
    <col min="15120" max="15360" width="11.44140625" style="26" hidden="1"/>
    <col min="15361" max="15361" width="2.33203125" style="26" customWidth="1"/>
    <col min="15362" max="15362" width="16.33203125" style="26" customWidth="1"/>
    <col min="15363" max="15363" width="24.33203125" style="26" customWidth="1"/>
    <col min="15364" max="15364" width="29.6640625" style="26" customWidth="1"/>
    <col min="15365" max="15365" width="24.88671875" style="26" customWidth="1"/>
    <col min="15366" max="15366" width="21.5546875" style="26" customWidth="1"/>
    <col min="15367" max="15367" width="22" style="26" customWidth="1"/>
    <col min="15368" max="15369" width="14.5546875" style="26" customWidth="1"/>
    <col min="15370" max="15370" width="22.109375" style="26" customWidth="1"/>
    <col min="15371" max="15371" width="6.5546875" style="26" customWidth="1"/>
    <col min="15372" max="15375" width="11.44140625" style="26" hidden="1" customWidth="1"/>
    <col min="15376" max="15616" width="11.44140625" style="26" hidden="1"/>
    <col min="15617" max="15617" width="2.33203125" style="26" customWidth="1"/>
    <col min="15618" max="15618" width="16.33203125" style="26" customWidth="1"/>
    <col min="15619" max="15619" width="24.33203125" style="26" customWidth="1"/>
    <col min="15620" max="15620" width="29.6640625" style="26" customWidth="1"/>
    <col min="15621" max="15621" width="24.88671875" style="26" customWidth="1"/>
    <col min="15622" max="15622" width="21.5546875" style="26" customWidth="1"/>
    <col min="15623" max="15623" width="22" style="26" customWidth="1"/>
    <col min="15624" max="15625" width="14.5546875" style="26" customWidth="1"/>
    <col min="15626" max="15626" width="22.109375" style="26" customWidth="1"/>
    <col min="15627" max="15627" width="6.5546875" style="26" customWidth="1"/>
    <col min="15628" max="15631" width="11.44140625" style="26" hidden="1" customWidth="1"/>
    <col min="15632" max="15872" width="11.44140625" style="26" hidden="1"/>
    <col min="15873" max="15873" width="2.33203125" style="26" customWidth="1"/>
    <col min="15874" max="15874" width="16.33203125" style="26" customWidth="1"/>
    <col min="15875" max="15875" width="24.33203125" style="26" customWidth="1"/>
    <col min="15876" max="15876" width="29.6640625" style="26" customWidth="1"/>
    <col min="15877" max="15877" width="24.88671875" style="26" customWidth="1"/>
    <col min="15878" max="15878" width="21.5546875" style="26" customWidth="1"/>
    <col min="15879" max="15879" width="22" style="26" customWidth="1"/>
    <col min="15880" max="15881" width="14.5546875" style="26" customWidth="1"/>
    <col min="15882" max="15882" width="22.109375" style="26" customWidth="1"/>
    <col min="15883" max="15883" width="6.5546875" style="26" customWidth="1"/>
    <col min="15884" max="15887" width="11.44140625" style="26" hidden="1" customWidth="1"/>
    <col min="15888" max="16128" width="11.44140625" style="26" hidden="1"/>
    <col min="16129" max="16129" width="2.33203125" style="26" customWidth="1"/>
    <col min="16130" max="16130" width="16.33203125" style="26" customWidth="1"/>
    <col min="16131" max="16131" width="24.33203125" style="26" customWidth="1"/>
    <col min="16132" max="16132" width="29.6640625" style="26" customWidth="1"/>
    <col min="16133" max="16133" width="24.88671875" style="26" customWidth="1"/>
    <col min="16134" max="16134" width="21.5546875" style="26" customWidth="1"/>
    <col min="16135" max="16135" width="22" style="26" customWidth="1"/>
    <col min="16136" max="16137" width="14.5546875" style="26" customWidth="1"/>
    <col min="16138" max="16138" width="22.109375" style="26" customWidth="1"/>
    <col min="16139" max="16139" width="6.5546875" style="26" customWidth="1"/>
    <col min="16140" max="16143" width="11.44140625" style="26" hidden="1" customWidth="1"/>
    <col min="16144" max="16384" width="11.44140625" style="26" hidden="1"/>
  </cols>
  <sheetData>
    <row r="1" spans="1:36" ht="20.100000000000001" customHeight="1" x14ac:dyDescent="0.3">
      <c r="A1" s="446"/>
      <c r="B1" s="446"/>
      <c r="C1" s="446"/>
      <c r="D1" s="448" t="s">
        <v>110</v>
      </c>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7" t="s">
        <v>398</v>
      </c>
      <c r="AG1" s="447"/>
      <c r="AH1" s="447"/>
      <c r="AJ1" s="108"/>
    </row>
    <row r="2" spans="1:36" ht="20.100000000000001" customHeight="1" x14ac:dyDescent="0.3">
      <c r="A2" s="446"/>
      <c r="B2" s="446"/>
      <c r="C2" s="446"/>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7" t="s">
        <v>411</v>
      </c>
      <c r="AG2" s="447"/>
      <c r="AH2" s="447"/>
      <c r="AJ2" s="108"/>
    </row>
    <row r="3" spans="1:36" ht="20.100000000000001" customHeight="1" x14ac:dyDescent="0.3">
      <c r="A3" s="446"/>
      <c r="B3" s="446"/>
      <c r="C3" s="446"/>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7" t="s">
        <v>399</v>
      </c>
      <c r="AG3" s="447"/>
      <c r="AH3" s="447"/>
      <c r="AJ3" s="108"/>
    </row>
    <row r="4" spans="1:36" ht="20.100000000000001" customHeight="1" x14ac:dyDescent="0.3">
      <c r="A4" s="446"/>
      <c r="B4" s="446"/>
      <c r="C4" s="446"/>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7" t="s">
        <v>109</v>
      </c>
      <c r="AG4" s="447"/>
      <c r="AH4" s="447"/>
      <c r="AJ4" s="108"/>
    </row>
    <row r="5" spans="1:36" ht="15" customHeight="1" x14ac:dyDescent="0.3">
      <c r="A5" s="454"/>
      <c r="B5" s="455"/>
      <c r="C5" s="455"/>
      <c r="D5" s="452" t="s">
        <v>135</v>
      </c>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H5" s="133"/>
    </row>
    <row r="6" spans="1:36" ht="15" customHeight="1" x14ac:dyDescent="0.3">
      <c r="A6" s="456"/>
      <c r="B6" s="457"/>
      <c r="C6" s="457"/>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H6" s="132"/>
    </row>
    <row r="7" spans="1:36" ht="15" customHeight="1" x14ac:dyDescent="0.3">
      <c r="A7" s="456"/>
      <c r="B7" s="457"/>
      <c r="C7" s="457"/>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H7" s="132"/>
    </row>
    <row r="8" spans="1:36" ht="15" customHeight="1" x14ac:dyDescent="0.3">
      <c r="A8" s="456"/>
      <c r="B8" s="457"/>
      <c r="C8" s="457"/>
      <c r="D8" s="452"/>
      <c r="E8" s="452"/>
      <c r="F8" s="452"/>
      <c r="G8" s="452"/>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H8" s="132"/>
    </row>
    <row r="9" spans="1:36" ht="15" customHeight="1" x14ac:dyDescent="0.3">
      <c r="A9" s="456"/>
      <c r="B9" s="457"/>
      <c r="C9" s="457"/>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H9" s="132"/>
    </row>
    <row r="10" spans="1:36" ht="15" customHeight="1" x14ac:dyDescent="0.3">
      <c r="A10" s="456"/>
      <c r="B10" s="457"/>
      <c r="C10" s="457"/>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H10" s="132"/>
    </row>
    <row r="11" spans="1:36" ht="15" customHeight="1" x14ac:dyDescent="0.3">
      <c r="A11" s="457"/>
      <c r="B11" s="453" t="s">
        <v>136</v>
      </c>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H11" s="132"/>
    </row>
    <row r="12" spans="1:36" x14ac:dyDescent="0.3">
      <c r="A12" s="457"/>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H12" s="132"/>
    </row>
    <row r="13" spans="1:36" x14ac:dyDescent="0.3">
      <c r="A13" s="457"/>
      <c r="B13" s="457"/>
      <c r="C13" s="457"/>
      <c r="D13" s="457"/>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8"/>
    </row>
    <row r="14" spans="1:36" x14ac:dyDescent="0.3">
      <c r="A14" s="457"/>
      <c r="B14" s="457"/>
      <c r="C14" s="457"/>
      <c r="D14" s="457"/>
      <c r="E14" s="457"/>
      <c r="F14" s="457"/>
      <c r="G14" s="457"/>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8"/>
    </row>
    <row r="15" spans="1:36" x14ac:dyDescent="0.3">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8"/>
    </row>
    <row r="16" spans="1:36" s="38" customFormat="1" ht="16.5" customHeight="1" x14ac:dyDescent="0.3">
      <c r="A16" s="450" t="s">
        <v>0</v>
      </c>
      <c r="B16" s="450"/>
      <c r="C16" s="450"/>
      <c r="D16" s="450"/>
      <c r="E16" s="450"/>
      <c r="F16" s="450" t="s">
        <v>39</v>
      </c>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row>
    <row r="17" spans="1:34" s="38" customFormat="1" ht="20.25" customHeight="1" x14ac:dyDescent="0.3">
      <c r="A17" s="444" t="s">
        <v>297</v>
      </c>
      <c r="B17" s="444"/>
      <c r="C17" s="444" t="s">
        <v>290</v>
      </c>
      <c r="D17" s="444"/>
      <c r="E17" s="444"/>
      <c r="F17" s="115" t="s">
        <v>38</v>
      </c>
      <c r="G17" s="451">
        <v>2025</v>
      </c>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row>
    <row r="18" spans="1:34" s="6" customFormat="1" ht="15" customHeight="1" x14ac:dyDescent="0.3">
      <c r="A18" s="445" t="s">
        <v>288</v>
      </c>
      <c r="B18" s="445" t="s">
        <v>287</v>
      </c>
      <c r="C18" s="445" t="s">
        <v>286</v>
      </c>
      <c r="D18" s="445" t="s">
        <v>285</v>
      </c>
      <c r="E18" s="445" t="s">
        <v>2</v>
      </c>
      <c r="F18" s="449" t="s">
        <v>67</v>
      </c>
      <c r="G18" s="449"/>
      <c r="H18" s="449"/>
      <c r="I18" s="449"/>
      <c r="J18" s="449"/>
      <c r="K18" s="449"/>
      <c r="L18" s="449"/>
      <c r="M18" s="449"/>
      <c r="N18" s="449"/>
      <c r="O18" s="449"/>
      <c r="P18" s="449"/>
      <c r="Q18" s="449"/>
      <c r="R18" s="459" t="s">
        <v>66</v>
      </c>
      <c r="S18" s="459"/>
      <c r="T18" s="459"/>
      <c r="U18" s="459"/>
      <c r="V18" s="459"/>
      <c r="W18" s="459"/>
      <c r="X18" s="459"/>
      <c r="Y18" s="459"/>
      <c r="Z18" s="459"/>
      <c r="AA18" s="459"/>
      <c r="AB18" s="459"/>
      <c r="AC18" s="459"/>
      <c r="AD18" s="459"/>
      <c r="AE18" s="459"/>
      <c r="AF18" s="459"/>
      <c r="AG18" s="459"/>
      <c r="AH18" s="459" t="s">
        <v>14</v>
      </c>
    </row>
    <row r="19" spans="1:34" s="6" customFormat="1" ht="15" customHeight="1" x14ac:dyDescent="0.3">
      <c r="A19" s="445"/>
      <c r="B19" s="445"/>
      <c r="C19" s="445"/>
      <c r="D19" s="445"/>
      <c r="E19" s="445"/>
      <c r="F19" s="449"/>
      <c r="G19" s="449"/>
      <c r="H19" s="449"/>
      <c r="I19" s="449"/>
      <c r="J19" s="449"/>
      <c r="K19" s="449"/>
      <c r="L19" s="449"/>
      <c r="M19" s="449"/>
      <c r="N19" s="449"/>
      <c r="O19" s="449"/>
      <c r="P19" s="449"/>
      <c r="Q19" s="449"/>
      <c r="R19" s="459" t="s">
        <v>15</v>
      </c>
      <c r="S19" s="459"/>
      <c r="T19" s="459"/>
      <c r="U19" s="459"/>
      <c r="V19" s="459" t="s">
        <v>16</v>
      </c>
      <c r="W19" s="459"/>
      <c r="X19" s="459"/>
      <c r="Y19" s="459"/>
      <c r="Z19" s="459" t="s">
        <v>17</v>
      </c>
      <c r="AA19" s="459"/>
      <c r="AB19" s="459"/>
      <c r="AC19" s="459"/>
      <c r="AD19" s="459" t="s">
        <v>18</v>
      </c>
      <c r="AE19" s="459"/>
      <c r="AF19" s="459"/>
      <c r="AG19" s="459"/>
      <c r="AH19" s="459"/>
    </row>
    <row r="20" spans="1:34" s="6" customFormat="1" ht="43.2" customHeight="1" x14ac:dyDescent="0.3">
      <c r="A20" s="445"/>
      <c r="B20" s="445"/>
      <c r="C20" s="445"/>
      <c r="D20" s="445"/>
      <c r="E20" s="445"/>
      <c r="F20" s="112" t="s">
        <v>3</v>
      </c>
      <c r="G20" s="112" t="s">
        <v>4</v>
      </c>
      <c r="H20" s="112" t="s">
        <v>5</v>
      </c>
      <c r="I20" s="112" t="s">
        <v>62</v>
      </c>
      <c r="J20" s="112" t="s">
        <v>60</v>
      </c>
      <c r="K20" s="112" t="s">
        <v>6</v>
      </c>
      <c r="L20" s="112" t="s">
        <v>7</v>
      </c>
      <c r="M20" s="112" t="s">
        <v>8</v>
      </c>
      <c r="N20" s="112" t="s">
        <v>9</v>
      </c>
      <c r="O20" s="112" t="s">
        <v>10</v>
      </c>
      <c r="P20" s="112" t="s">
        <v>11</v>
      </c>
      <c r="Q20" s="112" t="s">
        <v>12</v>
      </c>
      <c r="R20" s="113" t="s">
        <v>19</v>
      </c>
      <c r="S20" s="113" t="s">
        <v>20</v>
      </c>
      <c r="T20" s="114" t="s">
        <v>21</v>
      </c>
      <c r="U20" s="113" t="s">
        <v>13</v>
      </c>
      <c r="V20" s="113" t="s">
        <v>40</v>
      </c>
      <c r="W20" s="113" t="s">
        <v>41</v>
      </c>
      <c r="X20" s="114" t="s">
        <v>42</v>
      </c>
      <c r="Y20" s="113" t="s">
        <v>68</v>
      </c>
      <c r="Z20" s="113" t="s">
        <v>43</v>
      </c>
      <c r="AA20" s="113" t="s">
        <v>44</v>
      </c>
      <c r="AB20" s="114" t="s">
        <v>45</v>
      </c>
      <c r="AC20" s="113" t="s">
        <v>70</v>
      </c>
      <c r="AD20" s="113" t="s">
        <v>46</v>
      </c>
      <c r="AE20" s="113" t="s">
        <v>47</v>
      </c>
      <c r="AF20" s="114" t="s">
        <v>48</v>
      </c>
      <c r="AG20" s="113" t="s">
        <v>71</v>
      </c>
      <c r="AH20" s="459"/>
    </row>
    <row r="21" spans="1:34" s="173" customFormat="1" ht="150.6" customHeight="1" x14ac:dyDescent="0.3">
      <c r="A21" s="171" t="s">
        <v>479</v>
      </c>
      <c r="B21" s="166" t="s">
        <v>53</v>
      </c>
      <c r="C21" s="166" t="s">
        <v>49</v>
      </c>
      <c r="D21" s="166" t="s">
        <v>51</v>
      </c>
      <c r="E21" s="166" t="s">
        <v>52</v>
      </c>
      <c r="F21" s="166" t="s">
        <v>58</v>
      </c>
      <c r="G21" s="166" t="s">
        <v>133</v>
      </c>
      <c r="H21" s="166" t="s">
        <v>59</v>
      </c>
      <c r="I21" s="166" t="s">
        <v>63</v>
      </c>
      <c r="J21" s="166" t="s">
        <v>61</v>
      </c>
      <c r="K21" s="166" t="s">
        <v>65</v>
      </c>
      <c r="L21" s="166" t="s">
        <v>64</v>
      </c>
      <c r="M21" s="166" t="s">
        <v>22</v>
      </c>
      <c r="N21" s="166" t="s">
        <v>23</v>
      </c>
      <c r="O21" s="166" t="s">
        <v>24</v>
      </c>
      <c r="P21" s="166" t="s">
        <v>25</v>
      </c>
      <c r="Q21" s="166" t="s">
        <v>26</v>
      </c>
      <c r="R21" s="166" t="s">
        <v>28</v>
      </c>
      <c r="S21" s="166" t="s">
        <v>29</v>
      </c>
      <c r="T21" s="172" t="s">
        <v>30</v>
      </c>
      <c r="U21" s="166" t="s">
        <v>27</v>
      </c>
      <c r="V21" s="166" t="s">
        <v>31</v>
      </c>
      <c r="W21" s="166" t="s">
        <v>32</v>
      </c>
      <c r="X21" s="172" t="s">
        <v>30</v>
      </c>
      <c r="Y21" s="166" t="s">
        <v>69</v>
      </c>
      <c r="Z21" s="166" t="s">
        <v>33</v>
      </c>
      <c r="AA21" s="166" t="s">
        <v>34</v>
      </c>
      <c r="AB21" s="172" t="s">
        <v>30</v>
      </c>
      <c r="AC21" s="166" t="s">
        <v>73</v>
      </c>
      <c r="AD21" s="166" t="s">
        <v>35</v>
      </c>
      <c r="AE21" s="166" t="s">
        <v>36</v>
      </c>
      <c r="AF21" s="172" t="s">
        <v>30</v>
      </c>
      <c r="AG21" s="166" t="s">
        <v>72</v>
      </c>
      <c r="AH21" s="166" t="s">
        <v>74</v>
      </c>
    </row>
    <row r="22" spans="1:34" s="52" customFormat="1" ht="228" x14ac:dyDescent="0.3">
      <c r="A22" s="171" t="s">
        <v>479</v>
      </c>
      <c r="B22" s="118" t="s">
        <v>478</v>
      </c>
      <c r="C22" s="118" t="s">
        <v>103</v>
      </c>
      <c r="D22" s="125" t="s">
        <v>817</v>
      </c>
      <c r="E22" s="118" t="s">
        <v>477</v>
      </c>
      <c r="F22" s="122" t="s">
        <v>111</v>
      </c>
      <c r="G22" s="122" t="s">
        <v>425</v>
      </c>
      <c r="H22" s="122" t="s">
        <v>120</v>
      </c>
      <c r="I22" s="122" t="s">
        <v>433</v>
      </c>
      <c r="J22" s="122" t="s">
        <v>95</v>
      </c>
      <c r="K22" s="122" t="s">
        <v>434</v>
      </c>
      <c r="L22" s="122" t="s">
        <v>435</v>
      </c>
      <c r="M22" s="122" t="s">
        <v>436</v>
      </c>
      <c r="N22" s="122" t="s">
        <v>437</v>
      </c>
      <c r="O22" s="122" t="s">
        <v>438</v>
      </c>
      <c r="P22" s="124">
        <v>45689</v>
      </c>
      <c r="Q22" s="124">
        <v>46021</v>
      </c>
      <c r="R22" s="145">
        <v>1</v>
      </c>
      <c r="S22" s="145">
        <v>1</v>
      </c>
      <c r="T22" s="144">
        <f>S22/R22</f>
        <v>1</v>
      </c>
      <c r="U22" s="145"/>
      <c r="V22" s="146">
        <v>2</v>
      </c>
      <c r="W22" s="146">
        <v>2</v>
      </c>
      <c r="X22" s="147">
        <v>1</v>
      </c>
      <c r="Y22" s="146" t="s">
        <v>1189</v>
      </c>
      <c r="Z22" s="148"/>
      <c r="AA22" s="148"/>
      <c r="AB22" s="149" t="e">
        <v>#DIV/0!</v>
      </c>
      <c r="AC22" s="148"/>
      <c r="AD22" s="120">
        <v>1</v>
      </c>
      <c r="AE22" s="120">
        <v>1</v>
      </c>
      <c r="AF22" s="121">
        <v>1</v>
      </c>
      <c r="AG22" s="121" t="s">
        <v>1384</v>
      </c>
      <c r="AH22" s="122" t="s">
        <v>432</v>
      </c>
    </row>
    <row r="23" spans="1:34" s="53" customFormat="1" ht="81.599999999999994" x14ac:dyDescent="0.3">
      <c r="A23" s="171" t="s">
        <v>479</v>
      </c>
      <c r="B23" s="118" t="s">
        <v>478</v>
      </c>
      <c r="C23" s="118" t="s">
        <v>103</v>
      </c>
      <c r="D23" s="125" t="s">
        <v>817</v>
      </c>
      <c r="E23" s="118" t="s">
        <v>477</v>
      </c>
      <c r="F23" s="122" t="s">
        <v>111</v>
      </c>
      <c r="G23" s="122" t="s">
        <v>425</v>
      </c>
      <c r="H23" s="122" t="s">
        <v>119</v>
      </c>
      <c r="I23" s="122" t="s">
        <v>433</v>
      </c>
      <c r="J23" s="122" t="s">
        <v>95</v>
      </c>
      <c r="K23" s="122" t="s">
        <v>439</v>
      </c>
      <c r="L23" s="122" t="s">
        <v>440</v>
      </c>
      <c r="M23" s="122">
        <v>1</v>
      </c>
      <c r="N23" s="122" t="s">
        <v>441</v>
      </c>
      <c r="O23" s="122" t="s">
        <v>442</v>
      </c>
      <c r="P23" s="124">
        <v>45658</v>
      </c>
      <c r="Q23" s="124">
        <v>45746</v>
      </c>
      <c r="R23" s="145">
        <v>1</v>
      </c>
      <c r="S23" s="145">
        <v>1</v>
      </c>
      <c r="T23" s="144">
        <f>S23/R23</f>
        <v>1</v>
      </c>
      <c r="U23" s="145"/>
      <c r="V23" s="146"/>
      <c r="W23" s="146"/>
      <c r="X23" s="147" t="e">
        <v>#DIV/0!</v>
      </c>
      <c r="Y23" s="146"/>
      <c r="Z23" s="148"/>
      <c r="AA23" s="148"/>
      <c r="AB23" s="149" t="e">
        <v>#DIV/0!</v>
      </c>
      <c r="AC23" s="148"/>
      <c r="AD23" s="120"/>
      <c r="AE23" s="120"/>
      <c r="AF23" s="121" t="e">
        <v>#DIV/0!</v>
      </c>
      <c r="AG23" s="121"/>
      <c r="AH23" s="109" t="s">
        <v>432</v>
      </c>
    </row>
    <row r="24" spans="1:34" s="53" customFormat="1" ht="71.400000000000006" x14ac:dyDescent="0.3">
      <c r="A24" s="171" t="s">
        <v>479</v>
      </c>
      <c r="B24" s="118" t="s">
        <v>478</v>
      </c>
      <c r="C24" s="118" t="s">
        <v>103</v>
      </c>
      <c r="D24" s="125" t="s">
        <v>443</v>
      </c>
      <c r="E24" s="118" t="s">
        <v>477</v>
      </c>
      <c r="F24" s="122" t="s">
        <v>111</v>
      </c>
      <c r="G24" s="122" t="s">
        <v>425</v>
      </c>
      <c r="H24" s="122" t="s">
        <v>119</v>
      </c>
      <c r="I24" s="122" t="s">
        <v>433</v>
      </c>
      <c r="J24" s="122" t="s">
        <v>95</v>
      </c>
      <c r="K24" s="122" t="s">
        <v>444</v>
      </c>
      <c r="L24" s="122" t="s">
        <v>445</v>
      </c>
      <c r="M24" s="122">
        <v>1</v>
      </c>
      <c r="N24" s="122" t="s">
        <v>446</v>
      </c>
      <c r="O24" s="122" t="s">
        <v>447</v>
      </c>
      <c r="P24" s="124">
        <v>45658</v>
      </c>
      <c r="Q24" s="124">
        <v>45687</v>
      </c>
      <c r="R24" s="145">
        <v>1</v>
      </c>
      <c r="S24" s="145">
        <v>1</v>
      </c>
      <c r="T24" s="144">
        <f>S24/R24</f>
        <v>1</v>
      </c>
      <c r="U24" s="145"/>
      <c r="V24" s="146"/>
      <c r="W24" s="146"/>
      <c r="X24" s="147" t="e">
        <v>#DIV/0!</v>
      </c>
      <c r="Y24" s="146"/>
      <c r="Z24" s="148"/>
      <c r="AA24" s="148"/>
      <c r="AB24" s="149" t="e">
        <v>#DIV/0!</v>
      </c>
      <c r="AC24" s="148"/>
      <c r="AD24" s="120"/>
      <c r="AE24" s="120"/>
      <c r="AF24" s="121" t="e">
        <v>#DIV/0!</v>
      </c>
      <c r="AG24" s="121"/>
      <c r="AH24" s="109" t="s">
        <v>432</v>
      </c>
    </row>
    <row r="25" spans="1:34" s="53" customFormat="1" ht="192" x14ac:dyDescent="0.3">
      <c r="A25" s="171" t="s">
        <v>479</v>
      </c>
      <c r="B25" s="118" t="s">
        <v>478</v>
      </c>
      <c r="C25" s="118" t="s">
        <v>103</v>
      </c>
      <c r="D25" s="125" t="s">
        <v>817</v>
      </c>
      <c r="E25" s="118" t="s">
        <v>477</v>
      </c>
      <c r="F25" s="122" t="s">
        <v>111</v>
      </c>
      <c r="G25" s="122" t="s">
        <v>425</v>
      </c>
      <c r="H25" s="122" t="s">
        <v>119</v>
      </c>
      <c r="I25" s="122" t="s">
        <v>433</v>
      </c>
      <c r="J25" s="122" t="s">
        <v>95</v>
      </c>
      <c r="K25" s="122" t="s">
        <v>448</v>
      </c>
      <c r="L25" s="122" t="s">
        <v>449</v>
      </c>
      <c r="M25" s="122">
        <v>1</v>
      </c>
      <c r="N25" s="122" t="s">
        <v>450</v>
      </c>
      <c r="O25" s="122" t="s">
        <v>451</v>
      </c>
      <c r="P25" s="124">
        <v>45689</v>
      </c>
      <c r="Q25" s="124">
        <v>46052</v>
      </c>
      <c r="R25" s="145">
        <v>1</v>
      </c>
      <c r="S25" s="145">
        <v>1</v>
      </c>
      <c r="T25" s="144">
        <f>S25/R25</f>
        <v>1</v>
      </c>
      <c r="U25" s="145"/>
      <c r="V25" s="146">
        <v>1</v>
      </c>
      <c r="W25" s="146">
        <v>1</v>
      </c>
      <c r="X25" s="147">
        <v>1</v>
      </c>
      <c r="Y25" s="146" t="s">
        <v>1190</v>
      </c>
      <c r="Z25" s="148"/>
      <c r="AA25" s="148"/>
      <c r="AB25" s="149" t="e">
        <v>#DIV/0!</v>
      </c>
      <c r="AC25" s="148"/>
      <c r="AD25" s="120"/>
      <c r="AE25" s="120"/>
      <c r="AF25" s="121" t="e">
        <v>#DIV/0!</v>
      </c>
      <c r="AG25" s="121"/>
      <c r="AH25" s="109" t="s">
        <v>432</v>
      </c>
    </row>
    <row r="26" spans="1:34" s="53" customFormat="1" ht="153" x14ac:dyDescent="0.3">
      <c r="A26" s="171" t="s">
        <v>479</v>
      </c>
      <c r="B26" s="118" t="s">
        <v>478</v>
      </c>
      <c r="C26" s="118" t="s">
        <v>103</v>
      </c>
      <c r="D26" s="125" t="s">
        <v>817</v>
      </c>
      <c r="E26" s="118" t="s">
        <v>477</v>
      </c>
      <c r="F26" s="122" t="s">
        <v>111</v>
      </c>
      <c r="G26" s="122" t="s">
        <v>425</v>
      </c>
      <c r="H26" s="122" t="s">
        <v>119</v>
      </c>
      <c r="I26" s="122" t="s">
        <v>433</v>
      </c>
      <c r="J26" s="122" t="s">
        <v>95</v>
      </c>
      <c r="K26" s="122" t="s">
        <v>452</v>
      </c>
      <c r="L26" s="122" t="s">
        <v>453</v>
      </c>
      <c r="M26" s="122">
        <v>1</v>
      </c>
      <c r="N26" s="122" t="s">
        <v>453</v>
      </c>
      <c r="O26" s="122" t="s">
        <v>454</v>
      </c>
      <c r="P26" s="124">
        <v>45717</v>
      </c>
      <c r="Q26" s="124">
        <v>45746</v>
      </c>
      <c r="R26" s="145">
        <v>1</v>
      </c>
      <c r="S26" s="145">
        <v>1</v>
      </c>
      <c r="T26" s="144">
        <f>S26/R26</f>
        <v>1</v>
      </c>
      <c r="U26" s="145"/>
      <c r="V26" s="146">
        <v>1</v>
      </c>
      <c r="W26" s="146">
        <v>1</v>
      </c>
      <c r="X26" s="147">
        <v>1</v>
      </c>
      <c r="Y26" s="146" t="s">
        <v>1185</v>
      </c>
      <c r="Z26" s="148"/>
      <c r="AA26" s="148"/>
      <c r="AB26" s="149" t="e">
        <v>#DIV/0!</v>
      </c>
      <c r="AC26" s="148"/>
      <c r="AD26" s="120"/>
      <c r="AE26" s="120"/>
      <c r="AF26" s="121" t="e">
        <v>#DIV/0!</v>
      </c>
      <c r="AG26" s="121"/>
      <c r="AH26" s="109" t="s">
        <v>432</v>
      </c>
    </row>
    <row r="27" spans="1:34" s="53" customFormat="1" ht="81.599999999999994" x14ac:dyDescent="0.3">
      <c r="A27" s="171" t="s">
        <v>479</v>
      </c>
      <c r="B27" s="118" t="s">
        <v>478</v>
      </c>
      <c r="C27" s="118" t="s">
        <v>103</v>
      </c>
      <c r="D27" s="125" t="s">
        <v>817</v>
      </c>
      <c r="E27" s="118" t="s">
        <v>477</v>
      </c>
      <c r="F27" s="122" t="s">
        <v>111</v>
      </c>
      <c r="G27" s="122" t="s">
        <v>425</v>
      </c>
      <c r="H27" s="122" t="s">
        <v>119</v>
      </c>
      <c r="I27" s="122" t="s">
        <v>433</v>
      </c>
      <c r="J27" s="122" t="s">
        <v>95</v>
      </c>
      <c r="K27" s="345" t="s">
        <v>455</v>
      </c>
      <c r="L27" s="345" t="s">
        <v>456</v>
      </c>
      <c r="M27" s="345">
        <v>1</v>
      </c>
      <c r="N27" s="345" t="s">
        <v>456</v>
      </c>
      <c r="O27" s="345" t="s">
        <v>457</v>
      </c>
      <c r="P27" s="350">
        <v>45870</v>
      </c>
      <c r="Q27" s="350">
        <v>45900</v>
      </c>
      <c r="R27" s="145"/>
      <c r="S27" s="145"/>
      <c r="T27" s="144" t="e">
        <v>#DIV/0!</v>
      </c>
      <c r="U27" s="145"/>
      <c r="V27" s="146"/>
      <c r="W27" s="146"/>
      <c r="X27" s="147" t="e">
        <v>#DIV/0!</v>
      </c>
      <c r="Y27" s="146"/>
      <c r="Z27" s="148">
        <v>1</v>
      </c>
      <c r="AA27" s="148">
        <v>1</v>
      </c>
      <c r="AB27" s="149">
        <v>1</v>
      </c>
      <c r="AC27" s="148" t="s">
        <v>458</v>
      </c>
      <c r="AD27" s="120"/>
      <c r="AE27" s="120"/>
      <c r="AF27" s="121" t="e">
        <v>#DIV/0!</v>
      </c>
      <c r="AG27" s="121"/>
      <c r="AH27" s="109" t="s">
        <v>432</v>
      </c>
    </row>
    <row r="28" spans="1:34" s="90" customFormat="1" ht="132" x14ac:dyDescent="0.3">
      <c r="A28" s="171" t="s">
        <v>479</v>
      </c>
      <c r="B28" s="118" t="s">
        <v>478</v>
      </c>
      <c r="C28" s="118" t="s">
        <v>103</v>
      </c>
      <c r="D28" s="125" t="s">
        <v>817</v>
      </c>
      <c r="E28" s="118" t="s">
        <v>477</v>
      </c>
      <c r="F28" s="122" t="s">
        <v>111</v>
      </c>
      <c r="G28" s="122" t="s">
        <v>425</v>
      </c>
      <c r="H28" s="122" t="s">
        <v>119</v>
      </c>
      <c r="I28" s="122" t="s">
        <v>433</v>
      </c>
      <c r="J28" s="122" t="s">
        <v>95</v>
      </c>
      <c r="K28" s="122" t="s">
        <v>459</v>
      </c>
      <c r="L28" s="122" t="s">
        <v>460</v>
      </c>
      <c r="M28" s="122">
        <v>1</v>
      </c>
      <c r="N28" s="122" t="s">
        <v>460</v>
      </c>
      <c r="O28" s="122" t="s">
        <v>460</v>
      </c>
      <c r="P28" s="124">
        <v>45672</v>
      </c>
      <c r="Q28" s="124">
        <v>45777</v>
      </c>
      <c r="R28" s="145"/>
      <c r="S28" s="145"/>
      <c r="T28" s="144" t="e">
        <v>#DIV/0!</v>
      </c>
      <c r="U28" s="145"/>
      <c r="V28" s="146">
        <v>1</v>
      </c>
      <c r="W28" s="146">
        <v>1</v>
      </c>
      <c r="X28" s="147">
        <v>1</v>
      </c>
      <c r="Y28" s="146" t="s">
        <v>1193</v>
      </c>
      <c r="Z28" s="148"/>
      <c r="AA28" s="148"/>
      <c r="AB28" s="149" t="e">
        <v>#DIV/0!</v>
      </c>
      <c r="AC28" s="148"/>
      <c r="AD28" s="120"/>
      <c r="AE28" s="120"/>
      <c r="AF28" s="121" t="e">
        <v>#DIV/0!</v>
      </c>
      <c r="AG28" s="121"/>
      <c r="AH28" s="106" t="s">
        <v>432</v>
      </c>
    </row>
    <row r="29" spans="1:34" s="53" customFormat="1" ht="120" x14ac:dyDescent="0.3">
      <c r="A29" s="171" t="s">
        <v>479</v>
      </c>
      <c r="B29" s="118" t="s">
        <v>478</v>
      </c>
      <c r="C29" s="118" t="s">
        <v>103</v>
      </c>
      <c r="D29" s="125" t="s">
        <v>817</v>
      </c>
      <c r="E29" s="118" t="s">
        <v>477</v>
      </c>
      <c r="F29" s="122" t="s">
        <v>111</v>
      </c>
      <c r="G29" s="122" t="s">
        <v>425</v>
      </c>
      <c r="H29" s="122" t="s">
        <v>119</v>
      </c>
      <c r="I29" s="122" t="s">
        <v>433</v>
      </c>
      <c r="J29" s="122" t="s">
        <v>95</v>
      </c>
      <c r="K29" s="122" t="s">
        <v>461</v>
      </c>
      <c r="L29" s="122" t="s">
        <v>462</v>
      </c>
      <c r="M29" s="122">
        <v>1</v>
      </c>
      <c r="N29" s="122" t="s">
        <v>462</v>
      </c>
      <c r="O29" s="122" t="s">
        <v>462</v>
      </c>
      <c r="P29" s="124">
        <v>45689</v>
      </c>
      <c r="Q29" s="124">
        <v>45960</v>
      </c>
      <c r="R29" s="145"/>
      <c r="S29" s="145"/>
      <c r="T29" s="144" t="e">
        <v>#DIV/0!</v>
      </c>
      <c r="U29" s="145"/>
      <c r="V29" s="146">
        <v>1</v>
      </c>
      <c r="W29" s="146">
        <v>1</v>
      </c>
      <c r="X29" s="147">
        <v>1</v>
      </c>
      <c r="Y29" s="146" t="s">
        <v>1191</v>
      </c>
      <c r="Z29" s="148"/>
      <c r="AA29" s="148"/>
      <c r="AB29" s="149" t="e">
        <v>#DIV/0!</v>
      </c>
      <c r="AC29" s="148"/>
      <c r="AD29" s="120"/>
      <c r="AE29" s="120"/>
      <c r="AF29" s="121" t="e">
        <v>#DIV/0!</v>
      </c>
      <c r="AG29" s="121"/>
      <c r="AH29" s="109" t="s">
        <v>432</v>
      </c>
    </row>
    <row r="30" spans="1:34" s="90" customFormat="1" ht="156" x14ac:dyDescent="0.3">
      <c r="A30" s="171" t="s">
        <v>479</v>
      </c>
      <c r="B30" s="118" t="s">
        <v>478</v>
      </c>
      <c r="C30" s="118" t="s">
        <v>103</v>
      </c>
      <c r="D30" s="125" t="s">
        <v>817</v>
      </c>
      <c r="E30" s="118" t="s">
        <v>477</v>
      </c>
      <c r="F30" s="122" t="s">
        <v>111</v>
      </c>
      <c r="G30" s="122" t="s">
        <v>425</v>
      </c>
      <c r="H30" s="122" t="s">
        <v>119</v>
      </c>
      <c r="I30" s="122" t="s">
        <v>433</v>
      </c>
      <c r="J30" s="122" t="s">
        <v>95</v>
      </c>
      <c r="K30" s="122" t="s">
        <v>463</v>
      </c>
      <c r="L30" s="122" t="s">
        <v>464</v>
      </c>
      <c r="M30" s="122" t="s">
        <v>465</v>
      </c>
      <c r="N30" s="122" t="s">
        <v>466</v>
      </c>
      <c r="O30" s="122" t="s">
        <v>466</v>
      </c>
      <c r="P30" s="124">
        <v>45689</v>
      </c>
      <c r="Q30" s="124">
        <v>45899</v>
      </c>
      <c r="R30" s="145"/>
      <c r="S30" s="145"/>
      <c r="T30" s="144" t="e">
        <v>#DIV/0!</v>
      </c>
      <c r="U30" s="145"/>
      <c r="V30" s="146">
        <v>1</v>
      </c>
      <c r="W30" s="146">
        <v>1</v>
      </c>
      <c r="X30" s="147">
        <v>1</v>
      </c>
      <c r="Y30" s="146" t="s">
        <v>1192</v>
      </c>
      <c r="Z30" s="148"/>
      <c r="AA30" s="148"/>
      <c r="AB30" s="149" t="e">
        <v>#DIV/0!</v>
      </c>
      <c r="AC30" s="148"/>
      <c r="AD30" s="120"/>
      <c r="AE30" s="120"/>
      <c r="AF30" s="121" t="e">
        <v>#DIV/0!</v>
      </c>
      <c r="AG30" s="121"/>
      <c r="AH30" s="109" t="s">
        <v>432</v>
      </c>
    </row>
    <row r="31" spans="1:34" s="53" customFormat="1" ht="61.2" x14ac:dyDescent="0.3">
      <c r="A31" s="171" t="s">
        <v>479</v>
      </c>
      <c r="B31" s="118" t="s">
        <v>478</v>
      </c>
      <c r="C31" s="118" t="s">
        <v>103</v>
      </c>
      <c r="D31" s="125" t="s">
        <v>817</v>
      </c>
      <c r="E31" s="118" t="s">
        <v>477</v>
      </c>
      <c r="F31" s="122" t="s">
        <v>111</v>
      </c>
      <c r="G31" s="122" t="s">
        <v>425</v>
      </c>
      <c r="H31" s="122" t="s">
        <v>119</v>
      </c>
      <c r="I31" s="122" t="s">
        <v>433</v>
      </c>
      <c r="J31" s="122" t="s">
        <v>95</v>
      </c>
      <c r="K31" s="345" t="s">
        <v>467</v>
      </c>
      <c r="L31" s="122" t="s">
        <v>468</v>
      </c>
      <c r="M31" s="122" t="s">
        <v>465</v>
      </c>
      <c r="N31" s="122" t="s">
        <v>466</v>
      </c>
      <c r="O31" s="122" t="s">
        <v>466</v>
      </c>
      <c r="P31" s="124">
        <v>45689</v>
      </c>
      <c r="Q31" s="124">
        <v>46022</v>
      </c>
      <c r="R31" s="145"/>
      <c r="S31" s="145"/>
      <c r="T31" s="144" t="e">
        <v>#DIV/0!</v>
      </c>
      <c r="U31" s="145"/>
      <c r="V31" s="146"/>
      <c r="W31" s="146"/>
      <c r="X31" s="147" t="e">
        <v>#DIV/0!</v>
      </c>
      <c r="Y31" s="146"/>
      <c r="Z31" s="148">
        <v>1</v>
      </c>
      <c r="AA31" s="148">
        <v>1</v>
      </c>
      <c r="AB31" s="149">
        <f>AA31/Z31</f>
        <v>1</v>
      </c>
      <c r="AC31" s="148" t="s">
        <v>458</v>
      </c>
      <c r="AD31" s="120"/>
      <c r="AE31" s="120"/>
      <c r="AF31" s="121" t="e">
        <v>#DIV/0!</v>
      </c>
      <c r="AG31" s="121"/>
      <c r="AH31" s="109" t="s">
        <v>432</v>
      </c>
    </row>
    <row r="32" spans="1:34" s="53" customFormat="1" ht="132" x14ac:dyDescent="0.3">
      <c r="A32" s="171" t="s">
        <v>479</v>
      </c>
      <c r="B32" s="118" t="s">
        <v>478</v>
      </c>
      <c r="C32" s="118" t="s">
        <v>103</v>
      </c>
      <c r="D32" s="125" t="s">
        <v>816</v>
      </c>
      <c r="E32" s="118" t="s">
        <v>477</v>
      </c>
      <c r="F32" s="122" t="s">
        <v>111</v>
      </c>
      <c r="G32" s="122" t="s">
        <v>425</v>
      </c>
      <c r="H32" s="122" t="s">
        <v>119</v>
      </c>
      <c r="I32" s="122" t="s">
        <v>433</v>
      </c>
      <c r="J32" s="122" t="s">
        <v>95</v>
      </c>
      <c r="K32" s="122" t="s">
        <v>469</v>
      </c>
      <c r="L32" s="122" t="s">
        <v>470</v>
      </c>
      <c r="M32" s="122" t="s">
        <v>471</v>
      </c>
      <c r="N32" s="122" t="s">
        <v>472</v>
      </c>
      <c r="O32" s="122" t="s">
        <v>472</v>
      </c>
      <c r="P32" s="124">
        <v>45689</v>
      </c>
      <c r="Q32" s="124">
        <v>46021</v>
      </c>
      <c r="R32" s="145"/>
      <c r="S32" s="145"/>
      <c r="T32" s="144" t="e">
        <v>#DIV/0!</v>
      </c>
      <c r="U32" s="145"/>
      <c r="V32" s="146"/>
      <c r="W32" s="146"/>
      <c r="X32" s="147" t="e">
        <v>#DIV/0!</v>
      </c>
      <c r="Y32" s="146" t="s">
        <v>473</v>
      </c>
      <c r="Z32" s="148"/>
      <c r="AA32" s="148"/>
      <c r="AB32" s="149" t="e">
        <v>#DIV/0!</v>
      </c>
      <c r="AC32" s="148"/>
      <c r="AD32" s="120">
        <v>1</v>
      </c>
      <c r="AE32" s="120">
        <v>1</v>
      </c>
      <c r="AF32" s="121">
        <v>1</v>
      </c>
      <c r="AG32" s="121" t="s">
        <v>1383</v>
      </c>
      <c r="AH32" s="109" t="s">
        <v>432</v>
      </c>
    </row>
    <row r="33" spans="1:34" s="90" customFormat="1" ht="71.400000000000006" x14ac:dyDescent="0.3">
      <c r="A33" s="171" t="s">
        <v>479</v>
      </c>
      <c r="B33" s="118" t="s">
        <v>478</v>
      </c>
      <c r="C33" s="118" t="s">
        <v>103</v>
      </c>
      <c r="D33" s="125" t="s">
        <v>817</v>
      </c>
      <c r="E33" s="118" t="s">
        <v>477</v>
      </c>
      <c r="F33" s="122" t="s">
        <v>111</v>
      </c>
      <c r="G33" s="122" t="s">
        <v>425</v>
      </c>
      <c r="H33" s="122" t="s">
        <v>119</v>
      </c>
      <c r="I33" s="122" t="s">
        <v>433</v>
      </c>
      <c r="J33" s="122" t="s">
        <v>95</v>
      </c>
      <c r="K33" s="345" t="s">
        <v>474</v>
      </c>
      <c r="L33" s="122" t="s">
        <v>1385</v>
      </c>
      <c r="M33" s="122" t="s">
        <v>476</v>
      </c>
      <c r="N33" s="122" t="s">
        <v>475</v>
      </c>
      <c r="O33" s="122" t="s">
        <v>475</v>
      </c>
      <c r="P33" s="124">
        <v>45778</v>
      </c>
      <c r="Q33" s="124">
        <v>46022</v>
      </c>
      <c r="R33" s="145"/>
      <c r="S33" s="145"/>
      <c r="T33" s="144" t="e">
        <v>#DIV/0!</v>
      </c>
      <c r="U33" s="145"/>
      <c r="V33" s="146"/>
      <c r="W33" s="146"/>
      <c r="X33" s="147" t="e">
        <v>#DIV/0!</v>
      </c>
      <c r="Y33" s="146"/>
      <c r="Z33" s="148"/>
      <c r="AA33" s="148"/>
      <c r="AB33" s="149" t="e">
        <v>#DIV/0!</v>
      </c>
      <c r="AC33" s="148"/>
      <c r="AD33" s="120">
        <v>1</v>
      </c>
      <c r="AE33" s="120">
        <v>0</v>
      </c>
      <c r="AF33" s="121">
        <v>0</v>
      </c>
      <c r="AG33" s="390" t="s">
        <v>1379</v>
      </c>
      <c r="AH33" s="106" t="s">
        <v>432</v>
      </c>
    </row>
    <row r="34" spans="1:34" s="52" customFormat="1" ht="10.199999999999999" x14ac:dyDescent="0.3">
      <c r="A34" s="129"/>
      <c r="B34" s="122"/>
      <c r="C34" s="122"/>
      <c r="D34" s="122"/>
      <c r="E34" s="122"/>
      <c r="F34" s="122"/>
      <c r="G34" s="122"/>
      <c r="H34" s="122"/>
      <c r="I34" s="122"/>
      <c r="J34" s="122"/>
      <c r="K34" s="122"/>
      <c r="L34" s="122"/>
      <c r="M34" s="122"/>
      <c r="N34" s="122"/>
      <c r="O34" s="122"/>
      <c r="P34" s="124"/>
      <c r="Q34" s="124"/>
      <c r="R34" s="348"/>
      <c r="S34" s="348"/>
      <c r="T34" s="349">
        <v>1</v>
      </c>
      <c r="U34" s="122"/>
      <c r="V34" s="122"/>
      <c r="W34" s="122"/>
      <c r="X34" s="131">
        <v>1</v>
      </c>
      <c r="Y34" s="122"/>
      <c r="Z34" s="122"/>
      <c r="AA34" s="122"/>
      <c r="AB34" s="131">
        <v>1</v>
      </c>
      <c r="AC34" s="122"/>
      <c r="AD34" s="122"/>
      <c r="AE34" s="391">
        <v>0.66</v>
      </c>
      <c r="AF34" s="131"/>
      <c r="AG34" s="122"/>
      <c r="AH34" s="122"/>
    </row>
    <row r="35" spans="1:34" s="38" customFormat="1" ht="18" customHeight="1" x14ac:dyDescent="0.3">
      <c r="M35" s="38">
        <v>16</v>
      </c>
      <c r="R35" s="38">
        <f>COUNT(R22:R34)</f>
        <v>5</v>
      </c>
      <c r="S35" s="38">
        <f>COUNTIF(S22:S34,"&gt;0")</f>
        <v>5</v>
      </c>
      <c r="T35" s="51"/>
      <c r="V35" s="38">
        <f>COUNT(V22:V34)</f>
        <v>6</v>
      </c>
      <c r="W35" s="38">
        <f>COUNTIF(W22:W34,"&gt;0")</f>
        <v>6</v>
      </c>
      <c r="X35" s="51"/>
      <c r="Z35" s="38">
        <f>COUNT(Z22:Z34)</f>
        <v>2</v>
      </c>
      <c r="AA35" s="38">
        <v>2</v>
      </c>
      <c r="AB35" s="51"/>
      <c r="AD35" s="38">
        <v>3</v>
      </c>
      <c r="AE35" s="38">
        <v>2</v>
      </c>
      <c r="AF35" s="51"/>
    </row>
    <row r="36" spans="1:34" s="38" customFormat="1" ht="18" customHeight="1" x14ac:dyDescent="0.3">
      <c r="T36" s="51"/>
      <c r="X36" s="51"/>
      <c r="AB36" s="51"/>
      <c r="AF36" s="51"/>
    </row>
    <row r="37" spans="1:34" s="38" customFormat="1" ht="18" customHeight="1" x14ac:dyDescent="0.3">
      <c r="T37" s="51"/>
      <c r="X37" s="51"/>
      <c r="AB37" s="51"/>
      <c r="AF37" s="51"/>
    </row>
    <row r="38" spans="1:34" s="38" customFormat="1" ht="18" customHeight="1" x14ac:dyDescent="0.3">
      <c r="T38" s="51"/>
      <c r="X38" s="51"/>
      <c r="AB38" s="51"/>
      <c r="AF38" s="51"/>
    </row>
    <row r="39" spans="1:34" s="38" customFormat="1" ht="18" customHeight="1" x14ac:dyDescent="0.3">
      <c r="T39" s="51"/>
      <c r="X39" s="51"/>
      <c r="AB39" s="51"/>
      <c r="AF39" s="51"/>
    </row>
    <row r="40" spans="1:34" s="38" customFormat="1" ht="18" customHeight="1" x14ac:dyDescent="0.3">
      <c r="T40" s="51"/>
      <c r="X40" s="51"/>
      <c r="AB40" s="51"/>
      <c r="AF40" s="51"/>
    </row>
    <row r="41" spans="1:34" s="38" customFormat="1" ht="18" customHeight="1" x14ac:dyDescent="0.3">
      <c r="T41" s="51"/>
      <c r="X41" s="51"/>
      <c r="AB41" s="51"/>
      <c r="AF41" s="51"/>
    </row>
    <row r="42" spans="1:34" s="38" customFormat="1" ht="18" customHeight="1" x14ac:dyDescent="0.3">
      <c r="T42" s="51"/>
      <c r="X42" s="51"/>
      <c r="AB42" s="51"/>
      <c r="AF42" s="51"/>
    </row>
    <row r="43" spans="1:34" s="38" customFormat="1" ht="18" customHeight="1" x14ac:dyDescent="0.3">
      <c r="T43" s="51"/>
      <c r="X43" s="51"/>
      <c r="AB43" s="51"/>
      <c r="AF43" s="51"/>
    </row>
    <row r="44" spans="1:34" s="38" customFormat="1" ht="18" customHeight="1" x14ac:dyDescent="0.3">
      <c r="T44" s="51"/>
      <c r="X44" s="51"/>
      <c r="AB44" s="51"/>
      <c r="AF44" s="51"/>
    </row>
    <row r="45" spans="1:34" ht="18" customHeight="1" x14ac:dyDescent="0.3"/>
    <row r="46" spans="1:34" ht="18" customHeight="1" x14ac:dyDescent="0.3"/>
    <row r="47" spans="1:34" ht="18" customHeight="1" x14ac:dyDescent="0.3"/>
    <row r="48" spans="1:34" ht="18" customHeight="1" x14ac:dyDescent="0.3"/>
    <row r="49" ht="18" customHeight="1" x14ac:dyDescent="0.3"/>
    <row r="50" ht="18" customHeight="1" x14ac:dyDescent="0.3"/>
  </sheetData>
  <mergeCells count="28">
    <mergeCell ref="F18:Q19"/>
    <mergeCell ref="F16:AH16"/>
    <mergeCell ref="A17:B17"/>
    <mergeCell ref="G17:AH17"/>
    <mergeCell ref="D5:AF10"/>
    <mergeCell ref="B11:AF12"/>
    <mergeCell ref="A5:C10"/>
    <mergeCell ref="A11:A15"/>
    <mergeCell ref="B13:AH15"/>
    <mergeCell ref="AH18:AH20"/>
    <mergeCell ref="R19:U19"/>
    <mergeCell ref="V19:Y19"/>
    <mergeCell ref="Z19:AC19"/>
    <mergeCell ref="AD19:AG19"/>
    <mergeCell ref="R18:AG18"/>
    <mergeCell ref="A16:E16"/>
    <mergeCell ref="A1:C4"/>
    <mergeCell ref="AF1:AH1"/>
    <mergeCell ref="AF2:AH2"/>
    <mergeCell ref="AF3:AH3"/>
    <mergeCell ref="AF4:AH4"/>
    <mergeCell ref="D1:AE4"/>
    <mergeCell ref="C17:E17"/>
    <mergeCell ref="A18:A20"/>
    <mergeCell ref="B18:B20"/>
    <mergeCell ref="C18:C20"/>
    <mergeCell ref="D18:D20"/>
    <mergeCell ref="E18:E20"/>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3F81A2-1546-4981-A32B-850B5A451591}">
          <x14:formula1>
            <xm:f>DESPLEGABLES!$F$2:$F$30</xm:f>
          </x14:formula1>
          <xm:sqref>D22:D23 D25:D33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K25"/>
  <sheetViews>
    <sheetView showGridLines="0" topLeftCell="J10" zoomScale="88" zoomScaleNormal="88" workbookViewId="0">
      <selection activeCell="R18" sqref="R18"/>
    </sheetView>
  </sheetViews>
  <sheetFormatPr baseColWidth="10" defaultColWidth="11.44140625" defaultRowHeight="14.4" x14ac:dyDescent="0.3"/>
  <cols>
    <col min="1" max="1" width="19.6640625" style="56" customWidth="1"/>
    <col min="2" max="2" width="19.44140625" style="55" customWidth="1"/>
    <col min="3" max="3" width="19.44140625" style="38" customWidth="1"/>
    <col min="4" max="4" width="35.33203125" style="38" customWidth="1"/>
    <col min="5" max="17" width="19.44140625" style="38" customWidth="1"/>
    <col min="18" max="27" width="11.44140625" style="38"/>
    <col min="28" max="28" width="11.44140625" style="51"/>
    <col min="29" max="31" width="11.44140625" style="38"/>
    <col min="32" max="32" width="11.44140625" style="51"/>
    <col min="33" max="33" width="11.44140625" style="38"/>
    <col min="34" max="34" width="18.5546875" style="38" customWidth="1"/>
    <col min="35" max="16384" width="11.44140625" style="26"/>
  </cols>
  <sheetData>
    <row r="1" spans="1:37" ht="20.100000000000001" customHeight="1" x14ac:dyDescent="0.3">
      <c r="A1" s="446"/>
      <c r="B1" s="446"/>
      <c r="C1" s="446"/>
      <c r="D1" s="462" t="s">
        <v>110</v>
      </c>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47" t="s">
        <v>398</v>
      </c>
      <c r="AG1" s="447"/>
      <c r="AH1" s="447"/>
    </row>
    <row r="2" spans="1:37" ht="20.100000000000001" customHeight="1" x14ac:dyDescent="0.3">
      <c r="A2" s="446"/>
      <c r="B2" s="446"/>
      <c r="C2" s="446"/>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47" t="s">
        <v>411</v>
      </c>
      <c r="AG2" s="447"/>
      <c r="AH2" s="447"/>
    </row>
    <row r="3" spans="1:37" ht="20.100000000000001" customHeight="1" x14ac:dyDescent="0.3">
      <c r="A3" s="446"/>
      <c r="B3" s="446"/>
      <c r="C3" s="446"/>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47" t="s">
        <v>399</v>
      </c>
      <c r="AG3" s="447"/>
      <c r="AH3" s="447"/>
    </row>
    <row r="4" spans="1:37" ht="20.100000000000001" customHeight="1" x14ac:dyDescent="0.3">
      <c r="A4" s="446"/>
      <c r="B4" s="446"/>
      <c r="C4" s="446"/>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47" t="s">
        <v>109</v>
      </c>
      <c r="AG4" s="447"/>
      <c r="AH4" s="447"/>
    </row>
    <row r="5" spans="1:37" s="50" customFormat="1" ht="32.25" customHeight="1" x14ac:dyDescent="0.3">
      <c r="A5" s="460" t="s">
        <v>137</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c r="AJ5" s="26"/>
      <c r="AK5" s="26"/>
    </row>
    <row r="6" spans="1:37" s="50" customFormat="1" ht="32.2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c r="AJ6" s="26"/>
      <c r="AK6" s="26"/>
    </row>
    <row r="7" spans="1:37" s="50" customFormat="1" ht="32.2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c r="AJ7" s="26"/>
      <c r="AK7" s="26"/>
    </row>
    <row r="8" spans="1:37" ht="16.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7" ht="20.25" customHeight="1" x14ac:dyDescent="0.3">
      <c r="A9" s="444" t="s">
        <v>289</v>
      </c>
      <c r="B9" s="444"/>
      <c r="C9" s="444" t="s">
        <v>290</v>
      </c>
      <c r="D9" s="444"/>
      <c r="E9" s="444"/>
      <c r="F9" s="115" t="s">
        <v>38</v>
      </c>
      <c r="G9" s="444">
        <v>2025</v>
      </c>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row>
    <row r="10" spans="1:37" s="117" customFormat="1" ht="15" customHeight="1" x14ac:dyDescent="0.3">
      <c r="A10" s="445" t="s">
        <v>288</v>
      </c>
      <c r="B10" s="445" t="s">
        <v>287</v>
      </c>
      <c r="C10" s="445" t="s">
        <v>286</v>
      </c>
      <c r="D10" s="445" t="s">
        <v>285</v>
      </c>
      <c r="E10" s="445" t="s">
        <v>2</v>
      </c>
      <c r="F10" s="449" t="s">
        <v>67</v>
      </c>
      <c r="G10" s="449"/>
      <c r="H10" s="449"/>
      <c r="I10" s="449"/>
      <c r="J10" s="449"/>
      <c r="K10" s="449"/>
      <c r="L10" s="449"/>
      <c r="M10" s="449"/>
      <c r="N10" s="449"/>
      <c r="O10" s="449"/>
      <c r="P10" s="449"/>
      <c r="Q10" s="449"/>
      <c r="R10" s="459" t="s">
        <v>66</v>
      </c>
      <c r="S10" s="459"/>
      <c r="T10" s="459"/>
      <c r="U10" s="459"/>
      <c r="V10" s="459"/>
      <c r="W10" s="459"/>
      <c r="X10" s="459"/>
      <c r="Y10" s="459"/>
      <c r="Z10" s="459"/>
      <c r="AA10" s="459"/>
      <c r="AB10" s="459"/>
      <c r="AC10" s="459"/>
      <c r="AD10" s="459"/>
      <c r="AE10" s="459"/>
      <c r="AF10" s="459"/>
      <c r="AG10" s="459"/>
      <c r="AH10" s="459" t="s">
        <v>14</v>
      </c>
    </row>
    <row r="11" spans="1:37" s="117" customFormat="1" ht="15" customHeight="1" x14ac:dyDescent="0.3">
      <c r="A11" s="445"/>
      <c r="B11" s="445"/>
      <c r="C11" s="445"/>
      <c r="D11" s="445"/>
      <c r="E11" s="445"/>
      <c r="F11" s="449"/>
      <c r="G11" s="449"/>
      <c r="H11" s="449"/>
      <c r="I11" s="449"/>
      <c r="J11" s="449"/>
      <c r="K11" s="449"/>
      <c r="L11" s="449"/>
      <c r="M11" s="449"/>
      <c r="N11" s="449"/>
      <c r="O11" s="449"/>
      <c r="P11" s="449"/>
      <c r="Q11" s="449"/>
      <c r="R11" s="459" t="s">
        <v>15</v>
      </c>
      <c r="S11" s="459"/>
      <c r="T11" s="459"/>
      <c r="U11" s="459"/>
      <c r="V11" s="459" t="s">
        <v>16</v>
      </c>
      <c r="W11" s="459"/>
      <c r="X11" s="459"/>
      <c r="Y11" s="459"/>
      <c r="Z11" s="459" t="s">
        <v>17</v>
      </c>
      <c r="AA11" s="459"/>
      <c r="AB11" s="459"/>
      <c r="AC11" s="459"/>
      <c r="AD11" s="459" t="s">
        <v>18</v>
      </c>
      <c r="AE11" s="459"/>
      <c r="AF11" s="459"/>
      <c r="AG11" s="459"/>
      <c r="AH11" s="459"/>
    </row>
    <row r="12" spans="1:37" s="117" customFormat="1" ht="30.6"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3" t="s">
        <v>21</v>
      </c>
      <c r="U12" s="113" t="s">
        <v>13</v>
      </c>
      <c r="V12" s="113" t="s">
        <v>40</v>
      </c>
      <c r="W12" s="113" t="s">
        <v>41</v>
      </c>
      <c r="X12" s="113" t="s">
        <v>42</v>
      </c>
      <c r="Y12" s="113" t="s">
        <v>68</v>
      </c>
      <c r="Z12" s="113" t="s">
        <v>43</v>
      </c>
      <c r="AA12" s="113" t="s">
        <v>44</v>
      </c>
      <c r="AB12" s="114" t="s">
        <v>45</v>
      </c>
      <c r="AC12" s="113" t="s">
        <v>70</v>
      </c>
      <c r="AD12" s="113" t="s">
        <v>46</v>
      </c>
      <c r="AE12" s="113" t="s">
        <v>47</v>
      </c>
      <c r="AF12" s="114" t="s">
        <v>48</v>
      </c>
      <c r="AG12" s="113" t="s">
        <v>71</v>
      </c>
      <c r="AH12" s="459"/>
    </row>
    <row r="13" spans="1:37" s="169" customFormat="1" ht="165" customHeight="1" x14ac:dyDescent="0.3">
      <c r="A13" s="171" t="s">
        <v>479</v>
      </c>
      <c r="B13" s="166" t="s">
        <v>53</v>
      </c>
      <c r="C13" s="166" t="s">
        <v>49</v>
      </c>
      <c r="D13" s="166" t="s">
        <v>51</v>
      </c>
      <c r="E13" s="166" t="s">
        <v>52</v>
      </c>
      <c r="F13" s="166" t="s">
        <v>58</v>
      </c>
      <c r="G13" s="166" t="s">
        <v>133</v>
      </c>
      <c r="H13" s="166" t="s">
        <v>59</v>
      </c>
      <c r="I13" s="166" t="s">
        <v>63</v>
      </c>
      <c r="J13" s="166" t="s">
        <v>61</v>
      </c>
      <c r="K13" s="166" t="s">
        <v>65</v>
      </c>
      <c r="L13" s="166" t="s">
        <v>64</v>
      </c>
      <c r="M13" s="166" t="s">
        <v>22</v>
      </c>
      <c r="N13" s="166" t="s">
        <v>23</v>
      </c>
      <c r="O13" s="166" t="s">
        <v>24</v>
      </c>
      <c r="P13" s="166" t="s">
        <v>25</v>
      </c>
      <c r="Q13" s="166" t="s">
        <v>26</v>
      </c>
      <c r="R13" s="167" t="s">
        <v>28</v>
      </c>
      <c r="S13" s="167" t="s">
        <v>29</v>
      </c>
      <c r="T13" s="167" t="s">
        <v>30</v>
      </c>
      <c r="U13" s="167" t="s">
        <v>27</v>
      </c>
      <c r="V13" s="167" t="s">
        <v>31</v>
      </c>
      <c r="W13" s="167" t="s">
        <v>32</v>
      </c>
      <c r="X13" s="167" t="s">
        <v>30</v>
      </c>
      <c r="Y13" s="167" t="s">
        <v>69</v>
      </c>
      <c r="Z13" s="167" t="s">
        <v>33</v>
      </c>
      <c r="AA13" s="167" t="s">
        <v>34</v>
      </c>
      <c r="AB13" s="168" t="s">
        <v>30</v>
      </c>
      <c r="AC13" s="167" t="s">
        <v>73</v>
      </c>
      <c r="AD13" s="167" t="s">
        <v>35</v>
      </c>
      <c r="AE13" s="167" t="s">
        <v>36</v>
      </c>
      <c r="AF13" s="168" t="s">
        <v>30</v>
      </c>
      <c r="AG13" s="167" t="s">
        <v>72</v>
      </c>
      <c r="AH13" s="167" t="s">
        <v>74</v>
      </c>
    </row>
    <row r="14" spans="1:37" s="62" customFormat="1" ht="61.2" x14ac:dyDescent="0.3">
      <c r="A14" s="171" t="s">
        <v>479</v>
      </c>
      <c r="B14" s="118" t="s">
        <v>478</v>
      </c>
      <c r="C14" s="118" t="s">
        <v>103</v>
      </c>
      <c r="D14" s="125" t="s">
        <v>817</v>
      </c>
      <c r="E14" s="118" t="s">
        <v>477</v>
      </c>
      <c r="F14" s="109" t="s">
        <v>111</v>
      </c>
      <c r="G14" s="109" t="s">
        <v>412</v>
      </c>
      <c r="H14" s="109" t="s">
        <v>119</v>
      </c>
      <c r="I14" s="109" t="s">
        <v>413</v>
      </c>
      <c r="J14" s="109" t="s">
        <v>95</v>
      </c>
      <c r="K14" s="109" t="s">
        <v>414</v>
      </c>
      <c r="L14" s="109" t="s">
        <v>415</v>
      </c>
      <c r="M14" s="109" t="s">
        <v>416</v>
      </c>
      <c r="N14" s="109" t="s">
        <v>417</v>
      </c>
      <c r="O14" s="109" t="s">
        <v>417</v>
      </c>
      <c r="P14" s="110">
        <v>45658</v>
      </c>
      <c r="Q14" s="110">
        <v>45687</v>
      </c>
      <c r="R14" s="145">
        <v>1</v>
      </c>
      <c r="S14" s="145">
        <v>1</v>
      </c>
      <c r="T14" s="144">
        <f>S14/R14</f>
        <v>1</v>
      </c>
      <c r="U14" s="145" t="s">
        <v>1173</v>
      </c>
      <c r="V14" s="146"/>
      <c r="W14" s="146"/>
      <c r="X14" s="147" t="e">
        <v>#DIV/0!</v>
      </c>
      <c r="Y14" s="146"/>
      <c r="Z14" s="148"/>
      <c r="AA14" s="148"/>
      <c r="AB14" s="149" t="e">
        <v>#DIV/0!</v>
      </c>
      <c r="AC14" s="148"/>
      <c r="AD14" s="120"/>
      <c r="AE14" s="120"/>
      <c r="AF14" s="121" t="e">
        <v>#DIV/0!</v>
      </c>
      <c r="AG14" s="120"/>
      <c r="AH14" s="111" t="s">
        <v>418</v>
      </c>
    </row>
    <row r="15" spans="1:37" s="62" customFormat="1" ht="71.400000000000006" x14ac:dyDescent="0.3">
      <c r="A15" s="171" t="s">
        <v>479</v>
      </c>
      <c r="B15" s="118" t="s">
        <v>478</v>
      </c>
      <c r="C15" s="118" t="s">
        <v>103</v>
      </c>
      <c r="D15" s="125" t="s">
        <v>817</v>
      </c>
      <c r="E15" s="118" t="s">
        <v>477</v>
      </c>
      <c r="F15" s="109" t="s">
        <v>111</v>
      </c>
      <c r="G15" s="109" t="s">
        <v>412</v>
      </c>
      <c r="H15" s="109" t="s">
        <v>119</v>
      </c>
      <c r="I15" s="109" t="s">
        <v>413</v>
      </c>
      <c r="J15" s="109" t="s">
        <v>95</v>
      </c>
      <c r="K15" s="109" t="s">
        <v>419</v>
      </c>
      <c r="L15" s="109" t="s">
        <v>420</v>
      </c>
      <c r="M15" s="109" t="s">
        <v>421</v>
      </c>
      <c r="N15" s="109" t="s">
        <v>420</v>
      </c>
      <c r="O15" s="109" t="s">
        <v>422</v>
      </c>
      <c r="P15" s="110">
        <v>45658</v>
      </c>
      <c r="Q15" s="110">
        <v>45687</v>
      </c>
      <c r="R15" s="145">
        <v>1</v>
      </c>
      <c r="S15" s="145">
        <v>1</v>
      </c>
      <c r="T15" s="144">
        <f>S15/R15</f>
        <v>1</v>
      </c>
      <c r="U15" s="145" t="s">
        <v>423</v>
      </c>
      <c r="V15" s="146"/>
      <c r="W15" s="146"/>
      <c r="X15" s="147" t="e">
        <v>#DIV/0!</v>
      </c>
      <c r="Y15" s="146"/>
      <c r="Z15" s="148"/>
      <c r="AA15" s="148"/>
      <c r="AB15" s="149" t="e">
        <v>#DIV/0!</v>
      </c>
      <c r="AC15" s="148"/>
      <c r="AD15" s="120"/>
      <c r="AE15" s="120"/>
      <c r="AF15" s="121">
        <v>0</v>
      </c>
      <c r="AG15" s="120" t="s">
        <v>424</v>
      </c>
      <c r="AH15" s="111" t="s">
        <v>418</v>
      </c>
    </row>
    <row r="16" spans="1:37" x14ac:dyDescent="0.3">
      <c r="AB16" s="38"/>
    </row>
    <row r="17" spans="1:19" x14ac:dyDescent="0.3">
      <c r="R17" s="38">
        <f>R14+R15</f>
        <v>2</v>
      </c>
      <c r="S17" s="38">
        <f>S14+S15</f>
        <v>2</v>
      </c>
    </row>
    <row r="18" spans="1:19" x14ac:dyDescent="0.3">
      <c r="A18" s="322"/>
      <c r="B18" s="323"/>
      <c r="C18" s="318"/>
      <c r="D18" s="318"/>
      <c r="E18" s="318"/>
      <c r="F18" s="318"/>
      <c r="G18" s="318"/>
      <c r="H18" s="318"/>
      <c r="I18" s="318"/>
      <c r="J18" s="318"/>
      <c r="K18" s="318"/>
      <c r="L18" s="318"/>
      <c r="M18" s="318"/>
    </row>
    <row r="19" spans="1:19" x14ac:dyDescent="0.3">
      <c r="A19" s="322"/>
      <c r="B19" s="323"/>
      <c r="C19" s="318"/>
      <c r="D19" s="318"/>
      <c r="E19" s="318"/>
      <c r="F19" s="318"/>
      <c r="G19" s="318"/>
      <c r="H19" s="318"/>
      <c r="I19" s="318"/>
      <c r="J19" s="318"/>
      <c r="K19" s="318"/>
      <c r="L19" s="318"/>
      <c r="M19" s="318"/>
    </row>
    <row r="20" spans="1:19" x14ac:dyDescent="0.3">
      <c r="A20" s="324"/>
      <c r="B20" s="325"/>
      <c r="C20" s="319"/>
      <c r="D20" s="319"/>
      <c r="E20" s="319"/>
      <c r="F20" s="319"/>
      <c r="G20" s="319"/>
      <c r="H20" s="319"/>
      <c r="I20" s="319"/>
      <c r="J20" s="319"/>
      <c r="K20" s="319"/>
      <c r="L20" s="319"/>
      <c r="M20" s="319"/>
    </row>
    <row r="21" spans="1:19" x14ac:dyDescent="0.3">
      <c r="A21" s="326"/>
      <c r="B21" s="327"/>
      <c r="C21" s="321"/>
      <c r="D21" s="321"/>
      <c r="E21" s="321"/>
      <c r="F21" s="321"/>
      <c r="G21" s="321"/>
      <c r="H21" s="321"/>
      <c r="I21" s="320"/>
      <c r="J21" s="321"/>
      <c r="K21" s="321"/>
      <c r="L21" s="321"/>
      <c r="M21" s="321"/>
    </row>
    <row r="22" spans="1:19" x14ac:dyDescent="0.3">
      <c r="I22" s="318"/>
      <c r="J22" s="318"/>
      <c r="K22" s="318"/>
      <c r="L22" s="318"/>
      <c r="M22" s="318"/>
    </row>
    <row r="23" spans="1:19" x14ac:dyDescent="0.3">
      <c r="I23" s="318"/>
      <c r="J23" s="318"/>
      <c r="K23" s="318"/>
      <c r="L23" s="318"/>
      <c r="M23" s="318"/>
    </row>
    <row r="24" spans="1:19" x14ac:dyDescent="0.3">
      <c r="I24" s="318"/>
      <c r="J24" s="318"/>
      <c r="K24" s="318"/>
      <c r="L24" s="318"/>
      <c r="M24" s="318"/>
    </row>
    <row r="25" spans="1:19" x14ac:dyDescent="0.3">
      <c r="I25" s="318"/>
      <c r="J25" s="318"/>
      <c r="K25" s="318"/>
      <c r="L25" s="318"/>
      <c r="M25" s="318"/>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91C37F-9757-4F66-A83E-D1354605DE56}">
          <x14:formula1>
            <xm:f>DESPLEGABLES!$F$2:$F$30</xm:f>
          </x14:formula1>
          <xm:sqref>D14:D15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AK18"/>
  <sheetViews>
    <sheetView showGridLines="0" topLeftCell="I10" zoomScaleNormal="100" workbookViewId="0">
      <selection activeCell="W19" sqref="W19"/>
    </sheetView>
  </sheetViews>
  <sheetFormatPr baseColWidth="10" defaultColWidth="11.44140625" defaultRowHeight="14.4" x14ac:dyDescent="0.3"/>
  <cols>
    <col min="1" max="1" width="19.44140625" style="56" customWidth="1"/>
    <col min="2" max="3" width="19.44140625" style="55" customWidth="1"/>
    <col min="4" max="4" width="59.44140625" style="38" customWidth="1"/>
    <col min="5" max="17" width="19.44140625" style="38" customWidth="1"/>
    <col min="18" max="19" width="11.44140625" style="38"/>
    <col min="20" max="20" width="11.44140625" style="51"/>
    <col min="21" max="23" width="11.44140625" style="38"/>
    <col min="24" max="24" width="11.44140625" style="51"/>
    <col min="25" max="27" width="11.44140625" style="38"/>
    <col min="28" max="28" width="11.44140625" style="51"/>
    <col min="29" max="31" width="11.44140625" style="38"/>
    <col min="32" max="32" width="11.44140625" style="51"/>
    <col min="33" max="33" width="11.44140625" style="38"/>
    <col min="34" max="34" width="18.5546875" style="38" customWidth="1"/>
    <col min="35" max="16384" width="11.44140625" style="38"/>
  </cols>
  <sheetData>
    <row r="1" spans="1:37" s="26" customFormat="1" ht="20.100000000000001" customHeight="1" x14ac:dyDescent="0.3">
      <c r="A1" s="446"/>
      <c r="B1" s="446"/>
      <c r="C1" s="446"/>
      <c r="D1" s="464" t="s">
        <v>110</v>
      </c>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47" t="s">
        <v>398</v>
      </c>
      <c r="AG1" s="447"/>
      <c r="AH1" s="447"/>
    </row>
    <row r="2" spans="1:37" s="26" customFormat="1" ht="20.100000000000001" customHeight="1" x14ac:dyDescent="0.3">
      <c r="A2" s="446"/>
      <c r="B2" s="446"/>
      <c r="C2" s="446"/>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47" t="s">
        <v>411</v>
      </c>
      <c r="AG2" s="447"/>
      <c r="AH2" s="447"/>
    </row>
    <row r="3" spans="1:37" s="26" customFormat="1" ht="20.100000000000001" customHeight="1" x14ac:dyDescent="0.3">
      <c r="A3" s="446"/>
      <c r="B3" s="446"/>
      <c r="C3" s="446"/>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47" t="s">
        <v>399</v>
      </c>
      <c r="AG3" s="447"/>
      <c r="AH3" s="447"/>
    </row>
    <row r="4" spans="1:37" s="26" customFormat="1" ht="20.100000000000001" customHeight="1" x14ac:dyDescent="0.3">
      <c r="A4" s="446"/>
      <c r="B4" s="446"/>
      <c r="C4" s="446"/>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47" t="s">
        <v>109</v>
      </c>
      <c r="AG4" s="447"/>
      <c r="AH4" s="447"/>
    </row>
    <row r="5" spans="1:37" s="50" customFormat="1" ht="32.25" customHeight="1" x14ac:dyDescent="0.3">
      <c r="A5" s="460" t="s">
        <v>138</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c r="AJ5" s="26"/>
      <c r="AK5" s="26"/>
    </row>
    <row r="6" spans="1:37" s="50" customFormat="1" ht="32.2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c r="AJ6" s="26"/>
      <c r="AK6" s="26"/>
    </row>
    <row r="7" spans="1:37" s="50" customFormat="1" ht="32.2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c r="AJ7" s="26"/>
      <c r="AK7" s="26"/>
    </row>
    <row r="8" spans="1:37" s="56" customFormat="1" ht="16.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7" ht="20.25" customHeight="1" x14ac:dyDescent="0.3">
      <c r="A9" s="463" t="s">
        <v>289</v>
      </c>
      <c r="B9" s="463"/>
      <c r="C9" s="463" t="s">
        <v>290</v>
      </c>
      <c r="D9" s="463"/>
      <c r="E9" s="463"/>
      <c r="F9" s="119" t="s">
        <v>38</v>
      </c>
      <c r="G9" s="463">
        <v>2025</v>
      </c>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row>
    <row r="10" spans="1:37" s="6" customFormat="1" ht="15" customHeight="1" x14ac:dyDescent="0.3">
      <c r="A10" s="445" t="s">
        <v>288</v>
      </c>
      <c r="B10" s="445" t="s">
        <v>287</v>
      </c>
      <c r="C10" s="445" t="s">
        <v>286</v>
      </c>
      <c r="D10" s="445" t="s">
        <v>285</v>
      </c>
      <c r="E10" s="445" t="s">
        <v>2</v>
      </c>
      <c r="F10" s="449" t="s">
        <v>67</v>
      </c>
      <c r="G10" s="449"/>
      <c r="H10" s="449"/>
      <c r="I10" s="449"/>
      <c r="J10" s="449"/>
      <c r="K10" s="449"/>
      <c r="L10" s="449"/>
      <c r="M10" s="449"/>
      <c r="N10" s="449"/>
      <c r="O10" s="449"/>
      <c r="P10" s="449"/>
      <c r="Q10" s="449"/>
      <c r="R10" s="459" t="s">
        <v>66</v>
      </c>
      <c r="S10" s="459"/>
      <c r="T10" s="459"/>
      <c r="U10" s="459"/>
      <c r="V10" s="459"/>
      <c r="W10" s="459"/>
      <c r="X10" s="459"/>
      <c r="Y10" s="459"/>
      <c r="Z10" s="459"/>
      <c r="AA10" s="459"/>
      <c r="AB10" s="459"/>
      <c r="AC10" s="459"/>
      <c r="AD10" s="459"/>
      <c r="AE10" s="459"/>
      <c r="AF10" s="459"/>
      <c r="AG10" s="459"/>
      <c r="AH10" s="459" t="s">
        <v>14</v>
      </c>
    </row>
    <row r="11" spans="1:37" s="6" customFormat="1" ht="15" customHeight="1" x14ac:dyDescent="0.3">
      <c r="A11" s="445"/>
      <c r="B11" s="445"/>
      <c r="C11" s="445"/>
      <c r="D11" s="445"/>
      <c r="E11" s="445"/>
      <c r="F11" s="449"/>
      <c r="G11" s="449"/>
      <c r="H11" s="449"/>
      <c r="I11" s="449"/>
      <c r="J11" s="449"/>
      <c r="K11" s="449"/>
      <c r="L11" s="449"/>
      <c r="M11" s="449"/>
      <c r="N11" s="449"/>
      <c r="O11" s="449"/>
      <c r="P11" s="449"/>
      <c r="Q11" s="449"/>
      <c r="R11" s="459" t="s">
        <v>15</v>
      </c>
      <c r="S11" s="459"/>
      <c r="T11" s="459"/>
      <c r="U11" s="459"/>
      <c r="V11" s="459" t="s">
        <v>16</v>
      </c>
      <c r="W11" s="459"/>
      <c r="X11" s="459"/>
      <c r="Y11" s="459"/>
      <c r="Z11" s="459" t="s">
        <v>17</v>
      </c>
      <c r="AA11" s="459"/>
      <c r="AB11" s="459"/>
      <c r="AC11" s="459"/>
      <c r="AD11" s="459" t="s">
        <v>18</v>
      </c>
      <c r="AE11" s="459"/>
      <c r="AF11" s="459"/>
      <c r="AG11" s="459"/>
      <c r="AH11" s="459"/>
    </row>
    <row r="12" spans="1:37" s="6" customFormat="1" ht="30.6"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4" t="s">
        <v>21</v>
      </c>
      <c r="U12" s="113" t="s">
        <v>13</v>
      </c>
      <c r="V12" s="113" t="s">
        <v>40</v>
      </c>
      <c r="W12" s="113" t="s">
        <v>41</v>
      </c>
      <c r="X12" s="114" t="s">
        <v>42</v>
      </c>
      <c r="Y12" s="113" t="s">
        <v>68</v>
      </c>
      <c r="Z12" s="113" t="s">
        <v>43</v>
      </c>
      <c r="AA12" s="113" t="s">
        <v>44</v>
      </c>
      <c r="AB12" s="114" t="s">
        <v>45</v>
      </c>
      <c r="AC12" s="113" t="s">
        <v>70</v>
      </c>
      <c r="AD12" s="113" t="s">
        <v>46</v>
      </c>
      <c r="AE12" s="113" t="s">
        <v>47</v>
      </c>
      <c r="AF12" s="114" t="s">
        <v>48</v>
      </c>
      <c r="AG12" s="113" t="s">
        <v>71</v>
      </c>
      <c r="AH12" s="459"/>
    </row>
    <row r="13" spans="1:37" s="170" customFormat="1" ht="120.75" customHeight="1" x14ac:dyDescent="0.3">
      <c r="A13" s="171" t="s">
        <v>479</v>
      </c>
      <c r="B13" s="166" t="s">
        <v>53</v>
      </c>
      <c r="C13" s="166" t="s">
        <v>49</v>
      </c>
      <c r="D13" s="166" t="s">
        <v>51</v>
      </c>
      <c r="E13" s="166" t="s">
        <v>52</v>
      </c>
      <c r="F13" s="166" t="s">
        <v>58</v>
      </c>
      <c r="G13" s="166" t="s">
        <v>133</v>
      </c>
      <c r="H13" s="166" t="s">
        <v>59</v>
      </c>
      <c r="I13" s="166" t="s">
        <v>63</v>
      </c>
      <c r="J13" s="166" t="s">
        <v>61</v>
      </c>
      <c r="K13" s="166" t="s">
        <v>65</v>
      </c>
      <c r="L13" s="166" t="s">
        <v>64</v>
      </c>
      <c r="M13" s="166" t="s">
        <v>22</v>
      </c>
      <c r="N13" s="166" t="s">
        <v>23</v>
      </c>
      <c r="O13" s="166" t="s">
        <v>24</v>
      </c>
      <c r="P13" s="166" t="s">
        <v>25</v>
      </c>
      <c r="Q13" s="166" t="s">
        <v>26</v>
      </c>
      <c r="R13" s="167" t="s">
        <v>28</v>
      </c>
      <c r="S13" s="167" t="s">
        <v>29</v>
      </c>
      <c r="T13" s="168" t="s">
        <v>30</v>
      </c>
      <c r="U13" s="167" t="s">
        <v>27</v>
      </c>
      <c r="V13" s="167" t="s">
        <v>31</v>
      </c>
      <c r="W13" s="167" t="s">
        <v>32</v>
      </c>
      <c r="X13" s="168" t="s">
        <v>30</v>
      </c>
      <c r="Y13" s="167" t="s">
        <v>69</v>
      </c>
      <c r="Z13" s="167" t="s">
        <v>33</v>
      </c>
      <c r="AA13" s="167" t="s">
        <v>34</v>
      </c>
      <c r="AB13" s="168" t="s">
        <v>30</v>
      </c>
      <c r="AC13" s="167" t="s">
        <v>73</v>
      </c>
      <c r="AD13" s="167" t="s">
        <v>35</v>
      </c>
      <c r="AE13" s="167" t="s">
        <v>36</v>
      </c>
      <c r="AF13" s="168" t="s">
        <v>30</v>
      </c>
      <c r="AG13" s="167" t="s">
        <v>72</v>
      </c>
      <c r="AH13" s="167" t="s">
        <v>74</v>
      </c>
    </row>
    <row r="14" spans="1:37" s="55" customFormat="1" ht="81.599999999999994" x14ac:dyDescent="0.3">
      <c r="A14" s="171" t="s">
        <v>479</v>
      </c>
      <c r="B14" s="118" t="s">
        <v>478</v>
      </c>
      <c r="C14" s="118" t="s">
        <v>103</v>
      </c>
      <c r="D14" s="125" t="s">
        <v>817</v>
      </c>
      <c r="E14" s="118" t="s">
        <v>477</v>
      </c>
      <c r="F14" s="109" t="s">
        <v>111</v>
      </c>
      <c r="G14" s="109" t="s">
        <v>425</v>
      </c>
      <c r="H14" s="109" t="s">
        <v>119</v>
      </c>
      <c r="I14" s="109" t="s">
        <v>413</v>
      </c>
      <c r="J14" s="109" t="s">
        <v>95</v>
      </c>
      <c r="K14" s="118" t="s">
        <v>426</v>
      </c>
      <c r="L14" s="109" t="s">
        <v>427</v>
      </c>
      <c r="M14" s="109" t="s">
        <v>428</v>
      </c>
      <c r="N14" s="109" t="s">
        <v>429</v>
      </c>
      <c r="O14" s="109" t="s">
        <v>430</v>
      </c>
      <c r="P14" s="110">
        <v>45658</v>
      </c>
      <c r="Q14" s="110">
        <v>45687</v>
      </c>
      <c r="R14" s="145">
        <v>1</v>
      </c>
      <c r="S14" s="145">
        <v>1</v>
      </c>
      <c r="T14" s="144">
        <f>S14/R14</f>
        <v>1</v>
      </c>
      <c r="U14" s="145" t="s">
        <v>431</v>
      </c>
      <c r="V14" s="146"/>
      <c r="W14" s="146"/>
      <c r="X14" s="147" t="e">
        <v>#DIV/0!</v>
      </c>
      <c r="Y14" s="146"/>
      <c r="Z14" s="148"/>
      <c r="AA14" s="148"/>
      <c r="AB14" s="149" t="e">
        <v>#DIV/0!</v>
      </c>
      <c r="AC14" s="148"/>
      <c r="AD14" s="120"/>
      <c r="AE14" s="120"/>
      <c r="AF14" s="121" t="e">
        <v>#DIV/0!</v>
      </c>
      <c r="AG14" s="120"/>
      <c r="AH14" s="111" t="s">
        <v>432</v>
      </c>
    </row>
    <row r="15" spans="1:37" s="57" customFormat="1" x14ac:dyDescent="0.3">
      <c r="A15" s="56"/>
      <c r="B15" s="55"/>
      <c r="C15" s="55"/>
      <c r="R15" s="38"/>
      <c r="S15" s="38"/>
      <c r="T15" s="58"/>
      <c r="V15" s="38">
        <f>COUNT(V1:V14)</f>
        <v>0</v>
      </c>
      <c r="W15" s="38">
        <f>COUNTIF(W1:W14,"&gt;0")</f>
        <v>0</v>
      </c>
      <c r="X15" s="58"/>
      <c r="Z15" s="38">
        <f>COUNT(Z1:Z14)</f>
        <v>0</v>
      </c>
      <c r="AA15" s="38">
        <f>COUNTIF(AA1:AA14,"&gt;0")</f>
        <v>0</v>
      </c>
      <c r="AB15" s="58"/>
      <c r="AD15" s="38">
        <f>COUNT(AD1:AD14)</f>
        <v>0</v>
      </c>
      <c r="AE15" s="38">
        <f>COUNTIF(AE1:AE14,"&gt;0")</f>
        <v>0</v>
      </c>
      <c r="AF15" s="58"/>
    </row>
    <row r="16" spans="1:37" s="57" customFormat="1" x14ac:dyDescent="0.3">
      <c r="A16" s="56"/>
      <c r="B16" s="55"/>
      <c r="C16" s="55"/>
      <c r="T16" s="58"/>
      <c r="X16" s="58"/>
      <c r="AB16" s="58"/>
      <c r="AF16" s="58"/>
    </row>
    <row r="17" spans="1:32" s="57" customFormat="1" x14ac:dyDescent="0.3">
      <c r="A17" s="56"/>
      <c r="B17" s="55"/>
      <c r="C17" s="55"/>
      <c r="Q17" s="55" t="s">
        <v>292</v>
      </c>
      <c r="R17" s="55">
        <v>1</v>
      </c>
      <c r="S17" s="249">
        <v>1</v>
      </c>
      <c r="T17" s="58"/>
      <c r="X17" s="58"/>
      <c r="AB17" s="58"/>
      <c r="AF17" s="58"/>
    </row>
    <row r="18" spans="1:32" s="57" customFormat="1" x14ac:dyDescent="0.3">
      <c r="A18" s="56"/>
      <c r="B18" s="55"/>
      <c r="C18" s="55"/>
      <c r="T18" s="58"/>
      <c r="X18" s="58"/>
      <c r="AB18" s="58"/>
      <c r="AF18" s="58"/>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49EE8D7-33EA-445F-BAF8-8BDA24CB47B3}">
          <x14:formula1>
            <xm:f>DESPLEGABLES!$F$2:$F$30</xm:f>
          </x14:formula1>
          <xm:sqref>D14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AK40"/>
  <sheetViews>
    <sheetView showGridLines="0" topLeftCell="Q37" zoomScale="82" zoomScaleNormal="86" workbookViewId="0">
      <selection activeCell="AG38" sqref="AG38"/>
    </sheetView>
  </sheetViews>
  <sheetFormatPr baseColWidth="10" defaultColWidth="11.44140625" defaultRowHeight="97.95" customHeight="1" x14ac:dyDescent="0.3"/>
  <cols>
    <col min="1" max="2" width="19.44140625" style="38" customWidth="1"/>
    <col min="3" max="3" width="19.6640625" style="38" bestFit="1" customWidth="1"/>
    <col min="4" max="16" width="19.44140625" style="38" customWidth="1"/>
    <col min="17" max="17" width="19.6640625" style="38" customWidth="1"/>
    <col min="18" max="18" width="11.44140625" style="38" bestFit="1" customWidth="1"/>
    <col min="19" max="19" width="11.6640625" style="38" bestFit="1" customWidth="1"/>
    <col min="20" max="20" width="11.44140625" style="51" bestFit="1" customWidth="1"/>
    <col min="21" max="21" width="11.33203125" style="38" bestFit="1" customWidth="1"/>
    <col min="22" max="23" width="11.44140625" style="38"/>
    <col min="24" max="24" width="11.44140625" style="51"/>
    <col min="25" max="27" width="11.44140625" style="38"/>
    <col min="28" max="28" width="11.44140625" style="51"/>
    <col min="29" max="31" width="11.44140625" style="38"/>
    <col min="32" max="32" width="11.44140625" style="51"/>
    <col min="33" max="33" width="11.44140625" style="38"/>
    <col min="34" max="34" width="18.5546875" style="38" customWidth="1"/>
    <col min="35" max="16384" width="11.44140625" style="38"/>
  </cols>
  <sheetData>
    <row r="1" spans="1:37" s="26" customFormat="1" ht="26.4" customHeight="1" x14ac:dyDescent="0.3">
      <c r="A1" s="446"/>
      <c r="B1" s="446"/>
      <c r="C1" s="446"/>
      <c r="D1" s="467" t="s">
        <v>110</v>
      </c>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47" t="s">
        <v>398</v>
      </c>
      <c r="AG1" s="447"/>
      <c r="AH1" s="447"/>
    </row>
    <row r="2" spans="1:37" s="26" customFormat="1" ht="32.4" customHeight="1" x14ac:dyDescent="0.3">
      <c r="A2" s="446"/>
      <c r="B2" s="446"/>
      <c r="C2" s="446"/>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47" t="s">
        <v>411</v>
      </c>
      <c r="AG2" s="447"/>
      <c r="AH2" s="447"/>
    </row>
    <row r="3" spans="1:37" s="26" customFormat="1" ht="34.200000000000003" customHeight="1" x14ac:dyDescent="0.3">
      <c r="A3" s="446"/>
      <c r="B3" s="446"/>
      <c r="C3" s="446"/>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47" t="s">
        <v>399</v>
      </c>
      <c r="AG3" s="447"/>
      <c r="AH3" s="447"/>
    </row>
    <row r="4" spans="1:37" s="26" customFormat="1" ht="38.4" customHeight="1" x14ac:dyDescent="0.3">
      <c r="A4" s="446"/>
      <c r="B4" s="446"/>
      <c r="C4" s="446"/>
      <c r="D4" s="467"/>
      <c r="E4" s="467"/>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47" t="s">
        <v>109</v>
      </c>
      <c r="AG4" s="447"/>
      <c r="AH4" s="447"/>
    </row>
    <row r="5" spans="1:37" s="50" customFormat="1" ht="39" customHeight="1" x14ac:dyDescent="0.3">
      <c r="A5" s="460" t="s">
        <v>139</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c r="AJ5" s="26"/>
      <c r="AK5" s="26"/>
    </row>
    <row r="6" spans="1:37" s="50" customFormat="1" ht="31.9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c r="AJ6" s="26"/>
      <c r="AK6" s="26"/>
    </row>
    <row r="7" spans="1:37" s="50" customFormat="1" ht="97.9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c r="AJ7" s="26"/>
      <c r="AK7" s="26"/>
    </row>
    <row r="8" spans="1:37" ht="97.9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7" ht="97.95" customHeight="1" x14ac:dyDescent="0.3">
      <c r="A9" s="444" t="s">
        <v>289</v>
      </c>
      <c r="B9" s="444"/>
      <c r="C9" s="444" t="s">
        <v>291</v>
      </c>
      <c r="D9" s="444"/>
      <c r="E9" s="444"/>
      <c r="F9" s="115" t="s">
        <v>38</v>
      </c>
      <c r="G9" s="444">
        <v>2025</v>
      </c>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row>
    <row r="10" spans="1:37" s="6" customFormat="1" ht="55.2" customHeight="1" x14ac:dyDescent="0.3">
      <c r="A10" s="445" t="s">
        <v>288</v>
      </c>
      <c r="B10" s="445" t="s">
        <v>287</v>
      </c>
      <c r="C10" s="445" t="s">
        <v>286</v>
      </c>
      <c r="D10" s="445" t="s">
        <v>285</v>
      </c>
      <c r="E10" s="445" t="s">
        <v>2</v>
      </c>
      <c r="F10" s="465" t="s">
        <v>67</v>
      </c>
      <c r="G10" s="465"/>
      <c r="H10" s="465"/>
      <c r="I10" s="465"/>
      <c r="J10" s="465"/>
      <c r="K10" s="465"/>
      <c r="L10" s="465"/>
      <c r="M10" s="465"/>
      <c r="N10" s="465"/>
      <c r="O10" s="465"/>
      <c r="P10" s="465"/>
      <c r="Q10" s="465"/>
      <c r="R10" s="466" t="s">
        <v>66</v>
      </c>
      <c r="S10" s="466"/>
      <c r="T10" s="466"/>
      <c r="U10" s="466"/>
      <c r="V10" s="466"/>
      <c r="W10" s="466"/>
      <c r="X10" s="466"/>
      <c r="Y10" s="466"/>
      <c r="Z10" s="466"/>
      <c r="AA10" s="466"/>
      <c r="AB10" s="466"/>
      <c r="AC10" s="466"/>
      <c r="AD10" s="466"/>
      <c r="AE10" s="466"/>
      <c r="AF10" s="466"/>
      <c r="AG10" s="466"/>
      <c r="AH10" s="459" t="s">
        <v>14</v>
      </c>
    </row>
    <row r="11" spans="1:37" s="6" customFormat="1" ht="39" customHeight="1" x14ac:dyDescent="0.3">
      <c r="A11" s="445"/>
      <c r="B11" s="445"/>
      <c r="C11" s="445"/>
      <c r="D11" s="445"/>
      <c r="E11" s="445"/>
      <c r="F11" s="465"/>
      <c r="G11" s="465"/>
      <c r="H11" s="465"/>
      <c r="I11" s="465"/>
      <c r="J11" s="465"/>
      <c r="K11" s="465"/>
      <c r="L11" s="465"/>
      <c r="M11" s="465"/>
      <c r="N11" s="465"/>
      <c r="O11" s="465"/>
      <c r="P11" s="465"/>
      <c r="Q11" s="465"/>
      <c r="R11" s="466" t="s">
        <v>15</v>
      </c>
      <c r="S11" s="466"/>
      <c r="T11" s="466"/>
      <c r="U11" s="466"/>
      <c r="V11" s="466" t="s">
        <v>16</v>
      </c>
      <c r="W11" s="466"/>
      <c r="X11" s="466"/>
      <c r="Y11" s="466"/>
      <c r="Z11" s="466" t="s">
        <v>17</v>
      </c>
      <c r="AA11" s="466"/>
      <c r="AB11" s="466"/>
      <c r="AC11" s="466"/>
      <c r="AD11" s="466" t="s">
        <v>18</v>
      </c>
      <c r="AE11" s="466"/>
      <c r="AF11" s="466"/>
      <c r="AG11" s="466"/>
      <c r="AH11" s="459"/>
    </row>
    <row r="12" spans="1:37" s="6" customFormat="1" ht="30.6"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4" t="s">
        <v>21</v>
      </c>
      <c r="U12" s="113" t="s">
        <v>13</v>
      </c>
      <c r="V12" s="113" t="s">
        <v>40</v>
      </c>
      <c r="W12" s="113" t="s">
        <v>41</v>
      </c>
      <c r="X12" s="114" t="s">
        <v>42</v>
      </c>
      <c r="Y12" s="113" t="s">
        <v>68</v>
      </c>
      <c r="Z12" s="113" t="s">
        <v>43</v>
      </c>
      <c r="AA12" s="113" t="s">
        <v>44</v>
      </c>
      <c r="AB12" s="114" t="s">
        <v>45</v>
      </c>
      <c r="AC12" s="113" t="s">
        <v>70</v>
      </c>
      <c r="AD12" s="113" t="s">
        <v>46</v>
      </c>
      <c r="AE12" s="113" t="s">
        <v>47</v>
      </c>
      <c r="AF12" s="114" t="s">
        <v>48</v>
      </c>
      <c r="AG12" s="113" t="s">
        <v>71</v>
      </c>
      <c r="AH12" s="459"/>
    </row>
    <row r="13" spans="1:37" ht="149.4" customHeight="1" x14ac:dyDescent="0.3">
      <c r="A13" s="171" t="s">
        <v>479</v>
      </c>
      <c r="B13" s="126" t="s">
        <v>53</v>
      </c>
      <c r="C13" s="126" t="s">
        <v>49</v>
      </c>
      <c r="D13" s="126" t="s">
        <v>51</v>
      </c>
      <c r="E13" s="126" t="s">
        <v>52</v>
      </c>
      <c r="F13" s="126" t="s">
        <v>58</v>
      </c>
      <c r="G13" s="126" t="s">
        <v>133</v>
      </c>
      <c r="H13" s="126" t="s">
        <v>59</v>
      </c>
      <c r="I13" s="126" t="s">
        <v>63</v>
      </c>
      <c r="J13" s="126" t="s">
        <v>61</v>
      </c>
      <c r="K13" s="126" t="s">
        <v>65</v>
      </c>
      <c r="L13" s="126" t="s">
        <v>64</v>
      </c>
      <c r="M13" s="126" t="s">
        <v>22</v>
      </c>
      <c r="N13" s="126" t="s">
        <v>23</v>
      </c>
      <c r="O13" s="126" t="s">
        <v>24</v>
      </c>
      <c r="P13" s="126" t="s">
        <v>25</v>
      </c>
      <c r="Q13" s="126" t="s">
        <v>26</v>
      </c>
      <c r="R13" s="127" t="s">
        <v>28</v>
      </c>
      <c r="S13" s="127" t="s">
        <v>29</v>
      </c>
      <c r="T13" s="128" t="s">
        <v>30</v>
      </c>
      <c r="U13" s="127" t="s">
        <v>27</v>
      </c>
      <c r="V13" s="127" t="s">
        <v>31</v>
      </c>
      <c r="W13" s="127" t="s">
        <v>32</v>
      </c>
      <c r="X13" s="128" t="s">
        <v>30</v>
      </c>
      <c r="Y13" s="127" t="s">
        <v>69</v>
      </c>
      <c r="Z13" s="127" t="s">
        <v>33</v>
      </c>
      <c r="AA13" s="127" t="s">
        <v>34</v>
      </c>
      <c r="AB13" s="128" t="s">
        <v>30</v>
      </c>
      <c r="AC13" s="127" t="s">
        <v>73</v>
      </c>
      <c r="AD13" s="127" t="s">
        <v>35</v>
      </c>
      <c r="AE13" s="127" t="s">
        <v>36</v>
      </c>
      <c r="AF13" s="128" t="s">
        <v>30</v>
      </c>
      <c r="AG13" s="127" t="s">
        <v>72</v>
      </c>
      <c r="AH13" s="127" t="s">
        <v>74</v>
      </c>
    </row>
    <row r="14" spans="1:37" s="249" customFormat="1" ht="143.25" customHeight="1" x14ac:dyDescent="0.3">
      <c r="A14" s="171" t="s">
        <v>479</v>
      </c>
      <c r="B14" s="251" t="s">
        <v>478</v>
      </c>
      <c r="C14" s="251" t="s">
        <v>103</v>
      </c>
      <c r="D14" s="125" t="s">
        <v>817</v>
      </c>
      <c r="E14" s="251" t="s">
        <v>484</v>
      </c>
      <c r="F14" s="267" t="s">
        <v>111</v>
      </c>
      <c r="G14" s="267" t="s">
        <v>425</v>
      </c>
      <c r="H14" s="265" t="s">
        <v>119</v>
      </c>
      <c r="I14" s="265" t="s">
        <v>548</v>
      </c>
      <c r="J14" s="265" t="s">
        <v>89</v>
      </c>
      <c r="K14" s="265" t="s">
        <v>549</v>
      </c>
      <c r="L14" s="268" t="s">
        <v>560</v>
      </c>
      <c r="M14" s="265" t="s">
        <v>550</v>
      </c>
      <c r="N14" s="247" t="s">
        <v>551</v>
      </c>
      <c r="O14" s="247" t="s">
        <v>552</v>
      </c>
      <c r="P14" s="266">
        <v>45689</v>
      </c>
      <c r="Q14" s="266">
        <v>46021</v>
      </c>
      <c r="R14" s="260"/>
      <c r="S14" s="260"/>
      <c r="T14" s="259" t="e">
        <f t="shared" ref="T14:T38" si="0">S14/R14</f>
        <v>#DIV/0!</v>
      </c>
      <c r="U14" s="260"/>
      <c r="V14" s="261">
        <v>1</v>
      </c>
      <c r="W14" s="261">
        <v>1</v>
      </c>
      <c r="X14" s="262">
        <f t="shared" ref="X14:X38" si="1">W14/V14</f>
        <v>1</v>
      </c>
      <c r="Y14" s="261" t="s">
        <v>1309</v>
      </c>
      <c r="Z14" s="263"/>
      <c r="AA14" s="263"/>
      <c r="AB14" s="264" t="e">
        <f t="shared" ref="AB14:AB38" si="2">AA14/Z14</f>
        <v>#DIV/0!</v>
      </c>
      <c r="AC14" s="263"/>
      <c r="AD14" s="257"/>
      <c r="AE14" s="257"/>
      <c r="AF14" s="258" t="e">
        <f t="shared" ref="AF14:AF39" si="3">AE14/AD14</f>
        <v>#DIV/0!</v>
      </c>
      <c r="AG14" s="257"/>
      <c r="AH14" s="252"/>
    </row>
    <row r="15" spans="1:37" s="249" customFormat="1" ht="97.95" customHeight="1" x14ac:dyDescent="0.3">
      <c r="A15" s="171" t="s">
        <v>479</v>
      </c>
      <c r="B15" s="251" t="s">
        <v>478</v>
      </c>
      <c r="C15" s="251" t="s">
        <v>103</v>
      </c>
      <c r="D15" s="125" t="s">
        <v>817</v>
      </c>
      <c r="E15" s="251" t="s">
        <v>477</v>
      </c>
      <c r="F15" s="251"/>
      <c r="G15" s="251"/>
      <c r="H15" s="265" t="s">
        <v>119</v>
      </c>
      <c r="I15" s="265" t="s">
        <v>548</v>
      </c>
      <c r="J15" s="265" t="s">
        <v>89</v>
      </c>
      <c r="K15" s="265" t="s">
        <v>549</v>
      </c>
      <c r="L15" s="268" t="s">
        <v>564</v>
      </c>
      <c r="M15" s="265" t="s">
        <v>1373</v>
      </c>
      <c r="N15" s="247" t="s">
        <v>551</v>
      </c>
      <c r="O15" s="247" t="s">
        <v>552</v>
      </c>
      <c r="P15" s="266">
        <v>45689</v>
      </c>
      <c r="Q15" s="266">
        <v>46021</v>
      </c>
      <c r="R15" s="260"/>
      <c r="S15" s="260"/>
      <c r="T15" s="259" t="e">
        <f t="shared" si="0"/>
        <v>#DIV/0!</v>
      </c>
      <c r="U15" s="260"/>
      <c r="V15" s="261">
        <v>1</v>
      </c>
      <c r="W15" s="261">
        <v>1</v>
      </c>
      <c r="X15" s="262">
        <f t="shared" si="1"/>
        <v>1</v>
      </c>
      <c r="Y15" s="261" t="s">
        <v>1308</v>
      </c>
      <c r="Z15" s="263">
        <v>1</v>
      </c>
      <c r="AA15" s="263">
        <v>1</v>
      </c>
      <c r="AB15" s="264">
        <f t="shared" si="2"/>
        <v>1</v>
      </c>
      <c r="AC15" s="263" t="s">
        <v>1347</v>
      </c>
      <c r="AD15" s="257"/>
      <c r="AE15" s="257"/>
      <c r="AF15" s="258" t="e">
        <f t="shared" si="3"/>
        <v>#DIV/0!</v>
      </c>
      <c r="AG15" s="257"/>
      <c r="AH15" s="252"/>
    </row>
    <row r="16" spans="1:37" s="249" customFormat="1" ht="97.95" customHeight="1" x14ac:dyDescent="0.3">
      <c r="A16" s="171" t="s">
        <v>479</v>
      </c>
      <c r="B16" s="251" t="s">
        <v>478</v>
      </c>
      <c r="C16" s="251" t="s">
        <v>103</v>
      </c>
      <c r="D16" s="125" t="s">
        <v>817</v>
      </c>
      <c r="E16" s="251" t="s">
        <v>477</v>
      </c>
      <c r="F16" s="251"/>
      <c r="G16" s="251"/>
      <c r="H16" s="265" t="s">
        <v>119</v>
      </c>
      <c r="I16" s="265" t="s">
        <v>548</v>
      </c>
      <c r="J16" s="265" t="s">
        <v>89</v>
      </c>
      <c r="K16" s="265" t="s">
        <v>549</v>
      </c>
      <c r="L16" s="265" t="s">
        <v>557</v>
      </c>
      <c r="M16" s="265" t="s">
        <v>1373</v>
      </c>
      <c r="N16" s="247" t="s">
        <v>551</v>
      </c>
      <c r="O16" s="247" t="s">
        <v>552</v>
      </c>
      <c r="P16" s="266">
        <v>45689</v>
      </c>
      <c r="Q16" s="266">
        <v>46021</v>
      </c>
      <c r="R16" s="260"/>
      <c r="S16" s="260"/>
      <c r="T16" s="259" t="e">
        <f>S16/R16</f>
        <v>#DIV/0!</v>
      </c>
      <c r="U16" s="260"/>
      <c r="V16" s="261">
        <v>1</v>
      </c>
      <c r="W16" s="261">
        <v>1</v>
      </c>
      <c r="X16" s="262">
        <f>W16/V16</f>
        <v>1</v>
      </c>
      <c r="Y16" s="261" t="s">
        <v>1371</v>
      </c>
      <c r="Z16" s="263">
        <v>1</v>
      </c>
      <c r="AA16" s="263">
        <v>1</v>
      </c>
      <c r="AB16" s="264">
        <f>AA16/Z16</f>
        <v>1</v>
      </c>
      <c r="AC16" s="263" t="s">
        <v>1372</v>
      </c>
      <c r="AD16" s="257"/>
      <c r="AE16" s="257"/>
      <c r="AF16" s="258" t="e">
        <f>AE16/AD16</f>
        <v>#DIV/0!</v>
      </c>
      <c r="AG16" s="257"/>
      <c r="AH16" s="252"/>
    </row>
    <row r="17" spans="1:34" s="249" customFormat="1" ht="97.95" customHeight="1" x14ac:dyDescent="0.3">
      <c r="A17" s="171" t="s">
        <v>479</v>
      </c>
      <c r="B17" s="251" t="s">
        <v>478</v>
      </c>
      <c r="C17" s="251" t="s">
        <v>103</v>
      </c>
      <c r="D17" s="125" t="s">
        <v>817</v>
      </c>
      <c r="E17" s="251" t="s">
        <v>477</v>
      </c>
      <c r="F17" s="251"/>
      <c r="G17" s="251"/>
      <c r="H17" s="265" t="s">
        <v>119</v>
      </c>
      <c r="I17" s="265" t="s">
        <v>548</v>
      </c>
      <c r="J17" s="265" t="s">
        <v>89</v>
      </c>
      <c r="K17" s="265" t="s">
        <v>549</v>
      </c>
      <c r="L17" s="268" t="s">
        <v>555</v>
      </c>
      <c r="M17" s="330" t="s">
        <v>1380</v>
      </c>
      <c r="N17" s="247" t="s">
        <v>551</v>
      </c>
      <c r="O17" s="247" t="s">
        <v>552</v>
      </c>
      <c r="P17" s="266">
        <v>45689</v>
      </c>
      <c r="Q17" s="266">
        <v>46021</v>
      </c>
      <c r="R17" s="260"/>
      <c r="S17" s="260"/>
      <c r="T17" s="259" t="e">
        <f t="shared" ref="T17:T20" si="4">S17/R17</f>
        <v>#DIV/0!</v>
      </c>
      <c r="U17" s="260"/>
      <c r="V17" s="261"/>
      <c r="W17" s="261"/>
      <c r="X17" s="262" t="e">
        <f t="shared" ref="X17:X20" si="5">W17/V17</f>
        <v>#DIV/0!</v>
      </c>
      <c r="Y17" s="261"/>
      <c r="Z17" s="263">
        <v>1</v>
      </c>
      <c r="AA17" s="263">
        <v>1</v>
      </c>
      <c r="AB17" s="264">
        <f t="shared" ref="AB17:AB20" si="6">AA17/Z17</f>
        <v>1</v>
      </c>
      <c r="AC17" s="344" t="s">
        <v>1310</v>
      </c>
      <c r="AD17" s="257"/>
      <c r="AE17" s="257"/>
      <c r="AF17" s="258" t="e">
        <f t="shared" ref="AF17:AF20" si="7">AE17/AD17</f>
        <v>#DIV/0!</v>
      </c>
      <c r="AG17" s="257"/>
      <c r="AH17" s="252"/>
    </row>
    <row r="18" spans="1:34" s="249" customFormat="1" ht="97.95" customHeight="1" x14ac:dyDescent="0.3">
      <c r="A18" s="171" t="s">
        <v>479</v>
      </c>
      <c r="B18" s="251" t="s">
        <v>478</v>
      </c>
      <c r="C18" s="251" t="s">
        <v>103</v>
      </c>
      <c r="D18" s="125" t="s">
        <v>817</v>
      </c>
      <c r="E18" s="251" t="s">
        <v>477</v>
      </c>
      <c r="F18" s="251"/>
      <c r="G18" s="251"/>
      <c r="H18" s="265" t="s">
        <v>119</v>
      </c>
      <c r="I18" s="265" t="s">
        <v>548</v>
      </c>
      <c r="J18" s="265" t="s">
        <v>89</v>
      </c>
      <c r="K18" s="265" t="s">
        <v>549</v>
      </c>
      <c r="L18" s="265" t="s">
        <v>558</v>
      </c>
      <c r="M18" s="265" t="s">
        <v>553</v>
      </c>
      <c r="N18" s="247" t="s">
        <v>551</v>
      </c>
      <c r="O18" s="247" t="s">
        <v>552</v>
      </c>
      <c r="P18" s="266">
        <v>45689</v>
      </c>
      <c r="Q18" s="266">
        <v>46021</v>
      </c>
      <c r="R18" s="260">
        <v>1</v>
      </c>
      <c r="S18" s="260">
        <v>1</v>
      </c>
      <c r="T18" s="259">
        <f t="shared" si="4"/>
        <v>1</v>
      </c>
      <c r="U18" s="260" t="s">
        <v>1314</v>
      </c>
      <c r="V18" s="261"/>
      <c r="W18" s="261"/>
      <c r="X18" s="262" t="e">
        <f t="shared" si="5"/>
        <v>#DIV/0!</v>
      </c>
      <c r="Y18" s="261"/>
      <c r="Z18" s="263"/>
      <c r="AA18" s="263"/>
      <c r="AB18" s="264" t="e">
        <f t="shared" si="6"/>
        <v>#DIV/0!</v>
      </c>
      <c r="AC18" s="263"/>
      <c r="AD18" s="257"/>
      <c r="AE18" s="257"/>
      <c r="AF18" s="258" t="e">
        <f t="shared" si="7"/>
        <v>#DIV/0!</v>
      </c>
      <c r="AG18" s="257"/>
      <c r="AH18" s="252"/>
    </row>
    <row r="19" spans="1:34" s="249" customFormat="1" ht="97.95" customHeight="1" x14ac:dyDescent="0.3">
      <c r="A19" s="171" t="s">
        <v>479</v>
      </c>
      <c r="B19" s="251" t="s">
        <v>478</v>
      </c>
      <c r="C19" s="251" t="s">
        <v>103</v>
      </c>
      <c r="D19" s="125" t="s">
        <v>817</v>
      </c>
      <c r="E19" s="251" t="s">
        <v>477</v>
      </c>
      <c r="F19" s="251"/>
      <c r="G19" s="251"/>
      <c r="H19" s="265" t="s">
        <v>119</v>
      </c>
      <c r="I19" s="265" t="s">
        <v>548</v>
      </c>
      <c r="J19" s="265" t="s">
        <v>89</v>
      </c>
      <c r="K19" s="265" t="s">
        <v>549</v>
      </c>
      <c r="L19" s="384" t="s">
        <v>1367</v>
      </c>
      <c r="M19" s="384" t="s">
        <v>550</v>
      </c>
      <c r="N19" s="385" t="s">
        <v>551</v>
      </c>
      <c r="O19" s="385" t="s">
        <v>552</v>
      </c>
      <c r="P19" s="386">
        <v>45689</v>
      </c>
      <c r="Q19" s="386">
        <v>46021</v>
      </c>
      <c r="R19" s="145"/>
      <c r="S19" s="145"/>
      <c r="T19" s="144" t="e">
        <f t="shared" si="4"/>
        <v>#DIV/0!</v>
      </c>
      <c r="U19" s="145"/>
      <c r="V19" s="146"/>
      <c r="W19" s="146"/>
      <c r="X19" s="147" t="e">
        <f t="shared" si="5"/>
        <v>#DIV/0!</v>
      </c>
      <c r="Y19" s="146"/>
      <c r="Z19" s="148"/>
      <c r="AA19" s="148"/>
      <c r="AB19" s="149" t="e">
        <f t="shared" si="6"/>
        <v>#DIV/0!</v>
      </c>
      <c r="AC19" s="148"/>
      <c r="AD19" s="120">
        <v>1</v>
      </c>
      <c r="AE19" s="120">
        <v>1</v>
      </c>
      <c r="AF19" s="121">
        <f t="shared" si="7"/>
        <v>1</v>
      </c>
      <c r="AG19" s="120" t="s">
        <v>1390</v>
      </c>
      <c r="AH19" s="252"/>
    </row>
    <row r="20" spans="1:34" s="249" customFormat="1" ht="97.95" customHeight="1" x14ac:dyDescent="0.3">
      <c r="A20" s="171" t="s">
        <v>479</v>
      </c>
      <c r="B20" s="251" t="s">
        <v>478</v>
      </c>
      <c r="C20" s="251" t="s">
        <v>103</v>
      </c>
      <c r="D20" s="125" t="s">
        <v>817</v>
      </c>
      <c r="E20" s="251" t="s">
        <v>477</v>
      </c>
      <c r="F20" s="251"/>
      <c r="G20" s="251"/>
      <c r="H20" s="265" t="s">
        <v>119</v>
      </c>
      <c r="I20" s="265" t="s">
        <v>548</v>
      </c>
      <c r="J20" s="265" t="s">
        <v>89</v>
      </c>
      <c r="K20" s="265" t="s">
        <v>549</v>
      </c>
      <c r="L20" s="330" t="s">
        <v>1355</v>
      </c>
      <c r="M20" s="265" t="s">
        <v>553</v>
      </c>
      <c r="N20" s="247" t="s">
        <v>551</v>
      </c>
      <c r="O20" s="247" t="s">
        <v>552</v>
      </c>
      <c r="P20" s="266">
        <v>45689</v>
      </c>
      <c r="Q20" s="266">
        <v>46021</v>
      </c>
      <c r="R20" s="260"/>
      <c r="S20" s="260"/>
      <c r="T20" s="259" t="e">
        <f t="shared" si="4"/>
        <v>#DIV/0!</v>
      </c>
      <c r="U20" s="260"/>
      <c r="V20" s="261"/>
      <c r="W20" s="261"/>
      <c r="X20" s="262" t="e">
        <f t="shared" si="5"/>
        <v>#DIV/0!</v>
      </c>
      <c r="Y20" s="261"/>
      <c r="Z20" s="263">
        <v>1</v>
      </c>
      <c r="AA20" s="263">
        <v>1</v>
      </c>
      <c r="AB20" s="264">
        <f t="shared" si="6"/>
        <v>1</v>
      </c>
      <c r="AC20" s="263" t="s">
        <v>1356</v>
      </c>
      <c r="AD20" s="257"/>
      <c r="AE20" s="257"/>
      <c r="AF20" s="258" t="e">
        <f t="shared" si="7"/>
        <v>#DIV/0!</v>
      </c>
      <c r="AG20" s="257"/>
      <c r="AH20" s="252"/>
    </row>
    <row r="21" spans="1:34" s="249" customFormat="1" ht="97.95" customHeight="1" x14ac:dyDescent="0.3">
      <c r="A21" s="171" t="s">
        <v>479</v>
      </c>
      <c r="B21" s="251" t="s">
        <v>478</v>
      </c>
      <c r="C21" s="251" t="s">
        <v>103</v>
      </c>
      <c r="D21" s="125" t="s">
        <v>817</v>
      </c>
      <c r="E21" s="251" t="s">
        <v>477</v>
      </c>
      <c r="F21" s="251"/>
      <c r="G21" s="251"/>
      <c r="H21" s="265" t="s">
        <v>119</v>
      </c>
      <c r="I21" s="265" t="s">
        <v>548</v>
      </c>
      <c r="J21" s="265" t="s">
        <v>89</v>
      </c>
      <c r="K21" s="265" t="s">
        <v>549</v>
      </c>
      <c r="L21" s="268" t="s">
        <v>561</v>
      </c>
      <c r="M21" s="265" t="s">
        <v>553</v>
      </c>
      <c r="N21" s="247" t="s">
        <v>551</v>
      </c>
      <c r="O21" s="247" t="s">
        <v>552</v>
      </c>
      <c r="P21" s="266">
        <v>45689</v>
      </c>
      <c r="Q21" s="266">
        <v>46021</v>
      </c>
      <c r="R21" s="260"/>
      <c r="S21" s="260"/>
      <c r="T21" s="259" t="e">
        <f t="shared" si="0"/>
        <v>#DIV/0!</v>
      </c>
      <c r="U21" s="260"/>
      <c r="V21" s="261">
        <v>1</v>
      </c>
      <c r="W21" s="261">
        <v>1</v>
      </c>
      <c r="X21" s="262">
        <f t="shared" si="1"/>
        <v>1</v>
      </c>
      <c r="Y21" s="261" t="s">
        <v>1194</v>
      </c>
      <c r="Z21" s="263"/>
      <c r="AA21" s="263"/>
      <c r="AB21" s="264" t="e">
        <f t="shared" si="2"/>
        <v>#DIV/0!</v>
      </c>
      <c r="AC21" s="263"/>
      <c r="AD21" s="257"/>
      <c r="AE21" s="257"/>
      <c r="AF21" s="258" t="e">
        <f t="shared" si="3"/>
        <v>#DIV/0!</v>
      </c>
      <c r="AG21" s="257"/>
      <c r="AH21" s="252"/>
    </row>
    <row r="22" spans="1:34" s="249" customFormat="1" ht="97.95" customHeight="1" x14ac:dyDescent="0.3">
      <c r="A22" s="171" t="s">
        <v>479</v>
      </c>
      <c r="B22" s="251" t="s">
        <v>478</v>
      </c>
      <c r="C22" s="251" t="s">
        <v>103</v>
      </c>
      <c r="D22" s="125" t="s">
        <v>817</v>
      </c>
      <c r="E22" s="251" t="s">
        <v>477</v>
      </c>
      <c r="F22" s="251"/>
      <c r="G22" s="251"/>
      <c r="H22" s="265" t="s">
        <v>119</v>
      </c>
      <c r="I22" s="265" t="s">
        <v>548</v>
      </c>
      <c r="J22" s="265" t="s">
        <v>89</v>
      </c>
      <c r="K22" s="265" t="s">
        <v>562</v>
      </c>
      <c r="L22" s="268" t="s">
        <v>563</v>
      </c>
      <c r="M22" s="265" t="s">
        <v>553</v>
      </c>
      <c r="N22" s="247" t="s">
        <v>551</v>
      </c>
      <c r="O22" s="247" t="s">
        <v>552</v>
      </c>
      <c r="P22" s="266">
        <v>45689</v>
      </c>
      <c r="Q22" s="266">
        <v>46021</v>
      </c>
      <c r="R22" s="260"/>
      <c r="S22" s="260"/>
      <c r="T22" s="259" t="e">
        <f t="shared" si="0"/>
        <v>#DIV/0!</v>
      </c>
      <c r="U22" s="260"/>
      <c r="V22" s="261"/>
      <c r="W22" s="261"/>
      <c r="X22" s="262" t="e">
        <f t="shared" si="1"/>
        <v>#DIV/0!</v>
      </c>
      <c r="Y22" s="261"/>
      <c r="Z22" s="263">
        <v>1</v>
      </c>
      <c r="AA22" s="263">
        <v>1</v>
      </c>
      <c r="AB22" s="264">
        <f t="shared" si="2"/>
        <v>1</v>
      </c>
      <c r="AC22" s="263" t="s">
        <v>1311</v>
      </c>
      <c r="AD22" s="257"/>
      <c r="AE22" s="257"/>
      <c r="AF22" s="258" t="e">
        <f t="shared" si="3"/>
        <v>#DIV/0!</v>
      </c>
      <c r="AG22" s="257"/>
      <c r="AH22" s="252"/>
    </row>
    <row r="23" spans="1:34" s="249" customFormat="1" ht="97.95" customHeight="1" x14ac:dyDescent="0.3">
      <c r="A23" s="171" t="s">
        <v>479</v>
      </c>
      <c r="B23" s="251" t="s">
        <v>478</v>
      </c>
      <c r="C23" s="251" t="s">
        <v>103</v>
      </c>
      <c r="D23" s="125" t="s">
        <v>817</v>
      </c>
      <c r="E23" s="251" t="s">
        <v>477</v>
      </c>
      <c r="F23" s="251"/>
      <c r="G23" s="251"/>
      <c r="H23" s="265" t="s">
        <v>119</v>
      </c>
      <c r="I23" s="265" t="s">
        <v>548</v>
      </c>
      <c r="J23" s="265" t="s">
        <v>89</v>
      </c>
      <c r="K23" s="265" t="s">
        <v>562</v>
      </c>
      <c r="L23" s="379" t="s">
        <v>1329</v>
      </c>
      <c r="M23" s="265" t="s">
        <v>553</v>
      </c>
      <c r="N23" s="247" t="s">
        <v>551</v>
      </c>
      <c r="O23" s="247" t="s">
        <v>552</v>
      </c>
      <c r="P23" s="266">
        <v>45689</v>
      </c>
      <c r="Q23" s="266">
        <v>46021</v>
      </c>
      <c r="R23" s="260"/>
      <c r="S23" s="260"/>
      <c r="T23" s="259" t="e">
        <f t="shared" si="0"/>
        <v>#DIV/0!</v>
      </c>
      <c r="U23" s="260"/>
      <c r="V23" s="261">
        <v>1</v>
      </c>
      <c r="W23" s="261">
        <v>1</v>
      </c>
      <c r="X23" s="262">
        <f t="shared" si="1"/>
        <v>1</v>
      </c>
      <c r="Y23" s="261" t="s">
        <v>1381</v>
      </c>
      <c r="Z23" s="263"/>
      <c r="AA23" s="263"/>
      <c r="AB23" s="264" t="e">
        <f t="shared" si="2"/>
        <v>#DIV/0!</v>
      </c>
      <c r="AC23" s="263"/>
      <c r="AD23" s="257"/>
      <c r="AE23" s="257"/>
      <c r="AF23" s="258" t="e">
        <f t="shared" si="3"/>
        <v>#DIV/0!</v>
      </c>
      <c r="AG23" s="257"/>
      <c r="AH23" s="252"/>
    </row>
    <row r="24" spans="1:34" s="249" customFormat="1" ht="97.95" customHeight="1" x14ac:dyDescent="0.3">
      <c r="A24" s="171" t="s">
        <v>479</v>
      </c>
      <c r="B24" s="251" t="s">
        <v>478</v>
      </c>
      <c r="C24" s="251" t="s">
        <v>103</v>
      </c>
      <c r="D24" s="125" t="s">
        <v>817</v>
      </c>
      <c r="E24" s="251" t="s">
        <v>477</v>
      </c>
      <c r="F24" s="251"/>
      <c r="G24" s="251"/>
      <c r="H24" s="265" t="s">
        <v>119</v>
      </c>
      <c r="I24" s="265" t="s">
        <v>548</v>
      </c>
      <c r="J24" s="265" t="s">
        <v>89</v>
      </c>
      <c r="K24" s="265" t="s">
        <v>549</v>
      </c>
      <c r="L24" s="265" t="s">
        <v>556</v>
      </c>
      <c r="M24" s="265" t="s">
        <v>553</v>
      </c>
      <c r="N24" s="247" t="s">
        <v>551</v>
      </c>
      <c r="O24" s="247" t="s">
        <v>552</v>
      </c>
      <c r="P24" s="266">
        <v>45689</v>
      </c>
      <c r="Q24" s="266">
        <v>46021</v>
      </c>
      <c r="R24" s="260"/>
      <c r="S24" s="260"/>
      <c r="T24" s="259" t="e">
        <f>S24/R24</f>
        <v>#DIV/0!</v>
      </c>
      <c r="U24" s="260"/>
      <c r="V24" s="261"/>
      <c r="W24" s="261"/>
      <c r="X24" s="262" t="e">
        <f>W24/V24</f>
        <v>#DIV/0!</v>
      </c>
      <c r="Y24" s="261"/>
      <c r="Z24" s="263"/>
      <c r="AA24" s="263"/>
      <c r="AB24" s="264" t="e">
        <f>AA24/Z24</f>
        <v>#DIV/0!</v>
      </c>
      <c r="AC24" s="263"/>
      <c r="AD24" s="257">
        <v>1</v>
      </c>
      <c r="AE24" s="257">
        <v>1</v>
      </c>
      <c r="AF24" s="258">
        <f>AE24/AD24</f>
        <v>1</v>
      </c>
      <c r="AG24" s="257" t="s">
        <v>1357</v>
      </c>
      <c r="AH24" s="252"/>
    </row>
    <row r="25" spans="1:34" s="249" customFormat="1" ht="97.95" customHeight="1" x14ac:dyDescent="0.3">
      <c r="A25" s="171" t="s">
        <v>479</v>
      </c>
      <c r="B25" s="251" t="s">
        <v>478</v>
      </c>
      <c r="C25" s="251" t="s">
        <v>103</v>
      </c>
      <c r="D25" s="125" t="s">
        <v>817</v>
      </c>
      <c r="E25" s="251" t="s">
        <v>477</v>
      </c>
      <c r="F25" s="251"/>
      <c r="G25" s="251"/>
      <c r="H25" s="265" t="s">
        <v>119</v>
      </c>
      <c r="I25" s="265" t="s">
        <v>548</v>
      </c>
      <c r="J25" s="265" t="s">
        <v>89</v>
      </c>
      <c r="K25" s="265" t="s">
        <v>549</v>
      </c>
      <c r="L25" s="380" t="s">
        <v>565</v>
      </c>
      <c r="M25" s="265" t="s">
        <v>553</v>
      </c>
      <c r="N25" s="247" t="s">
        <v>551</v>
      </c>
      <c r="O25" s="247" t="s">
        <v>552</v>
      </c>
      <c r="P25" s="266">
        <v>45689</v>
      </c>
      <c r="Q25" s="266">
        <v>46021</v>
      </c>
      <c r="R25" s="260"/>
      <c r="S25" s="260"/>
      <c r="T25" s="259" t="e">
        <f>S25/R25</f>
        <v>#DIV/0!</v>
      </c>
      <c r="U25" s="260"/>
      <c r="V25" s="261"/>
      <c r="W25" s="261"/>
      <c r="X25" s="262" t="e">
        <f>W25/V25</f>
        <v>#DIV/0!</v>
      </c>
      <c r="Y25" s="261"/>
      <c r="Z25" s="263"/>
      <c r="AA25" s="263"/>
      <c r="AB25" s="264" t="e">
        <f>AA25/Z25</f>
        <v>#DIV/0!</v>
      </c>
      <c r="AC25" s="263"/>
      <c r="AD25" s="257">
        <v>1</v>
      </c>
      <c r="AE25" s="257">
        <v>1</v>
      </c>
      <c r="AF25" s="258">
        <f>AE25/AD25</f>
        <v>1</v>
      </c>
      <c r="AG25" s="257" t="s">
        <v>1358</v>
      </c>
      <c r="AH25" s="252"/>
    </row>
    <row r="26" spans="1:34" s="249" customFormat="1" ht="97.95" customHeight="1" x14ac:dyDescent="0.3">
      <c r="A26" s="171" t="s">
        <v>479</v>
      </c>
      <c r="B26" s="251" t="s">
        <v>478</v>
      </c>
      <c r="C26" s="251" t="s">
        <v>103</v>
      </c>
      <c r="D26" s="125" t="s">
        <v>817</v>
      </c>
      <c r="E26" s="251" t="s">
        <v>477</v>
      </c>
      <c r="F26" s="251"/>
      <c r="G26" s="251"/>
      <c r="H26" s="265" t="s">
        <v>119</v>
      </c>
      <c r="I26" s="265" t="s">
        <v>548</v>
      </c>
      <c r="J26" s="265" t="s">
        <v>89</v>
      </c>
      <c r="K26" s="265" t="s">
        <v>549</v>
      </c>
      <c r="L26" s="380" t="s">
        <v>566</v>
      </c>
      <c r="M26" s="265" t="s">
        <v>553</v>
      </c>
      <c r="N26" s="247" t="s">
        <v>551</v>
      </c>
      <c r="O26" s="247" t="s">
        <v>552</v>
      </c>
      <c r="P26" s="266">
        <v>45689</v>
      </c>
      <c r="Q26" s="266">
        <v>46021</v>
      </c>
      <c r="R26" s="260"/>
      <c r="S26" s="260"/>
      <c r="T26" s="259" t="e">
        <f>S26/R26</f>
        <v>#DIV/0!</v>
      </c>
      <c r="U26" s="260"/>
      <c r="V26" s="261"/>
      <c r="W26" s="261"/>
      <c r="X26" s="262" t="e">
        <f>W26/V26</f>
        <v>#DIV/0!</v>
      </c>
      <c r="Y26" s="261"/>
      <c r="Z26" s="263"/>
      <c r="AA26" s="263"/>
      <c r="AB26" s="264" t="e">
        <f>AA26/Z26</f>
        <v>#DIV/0!</v>
      </c>
      <c r="AC26" s="263"/>
      <c r="AD26" s="257">
        <v>1</v>
      </c>
      <c r="AE26" s="257">
        <v>1</v>
      </c>
      <c r="AF26" s="258">
        <f>AE26/AD26</f>
        <v>1</v>
      </c>
      <c r="AG26" s="257" t="s">
        <v>1359</v>
      </c>
      <c r="AH26" s="252"/>
    </row>
    <row r="27" spans="1:34" s="249" customFormat="1" ht="97.95" customHeight="1" x14ac:dyDescent="0.3">
      <c r="A27" s="171" t="s">
        <v>479</v>
      </c>
      <c r="B27" s="251" t="s">
        <v>478</v>
      </c>
      <c r="C27" s="251" t="s">
        <v>103</v>
      </c>
      <c r="D27" s="125" t="s">
        <v>817</v>
      </c>
      <c r="E27" s="251" t="s">
        <v>477</v>
      </c>
      <c r="F27" s="251"/>
      <c r="G27" s="251"/>
      <c r="H27" s="265" t="s">
        <v>119</v>
      </c>
      <c r="I27" s="265" t="s">
        <v>548</v>
      </c>
      <c r="J27" s="265" t="s">
        <v>89</v>
      </c>
      <c r="K27" s="265" t="s">
        <v>549</v>
      </c>
      <c r="L27" s="269" t="s">
        <v>567</v>
      </c>
      <c r="M27" s="265" t="s">
        <v>553</v>
      </c>
      <c r="N27" s="247" t="s">
        <v>551</v>
      </c>
      <c r="O27" s="247" t="s">
        <v>552</v>
      </c>
      <c r="P27" s="266">
        <v>45689</v>
      </c>
      <c r="Q27" s="266">
        <v>46021</v>
      </c>
      <c r="R27" s="260"/>
      <c r="S27" s="260"/>
      <c r="T27" s="259" t="e">
        <f t="shared" si="0"/>
        <v>#DIV/0!</v>
      </c>
      <c r="U27" s="260"/>
      <c r="V27" s="261"/>
      <c r="W27" s="261"/>
      <c r="X27" s="262" t="e">
        <f t="shared" si="1"/>
        <v>#DIV/0!</v>
      </c>
      <c r="Y27" s="261"/>
      <c r="Z27" s="263">
        <v>1</v>
      </c>
      <c r="AA27" s="263">
        <v>1</v>
      </c>
      <c r="AB27" s="264">
        <f t="shared" si="2"/>
        <v>1</v>
      </c>
      <c r="AC27" s="263" t="s">
        <v>1360</v>
      </c>
      <c r="AD27" s="257"/>
      <c r="AE27" s="257"/>
      <c r="AF27" s="258" t="e">
        <f t="shared" si="3"/>
        <v>#DIV/0!</v>
      </c>
      <c r="AG27" s="257"/>
      <c r="AH27" s="252"/>
    </row>
    <row r="28" spans="1:34" s="249" customFormat="1" ht="97.95" customHeight="1" x14ac:dyDescent="0.3">
      <c r="A28" s="171" t="s">
        <v>479</v>
      </c>
      <c r="B28" s="251" t="s">
        <v>478</v>
      </c>
      <c r="C28" s="251" t="s">
        <v>103</v>
      </c>
      <c r="D28" s="125" t="s">
        <v>817</v>
      </c>
      <c r="E28" s="251" t="s">
        <v>477</v>
      </c>
      <c r="F28" s="251"/>
      <c r="G28" s="251"/>
      <c r="H28" s="265" t="s">
        <v>119</v>
      </c>
      <c r="I28" s="265" t="s">
        <v>548</v>
      </c>
      <c r="J28" s="265" t="s">
        <v>89</v>
      </c>
      <c r="K28" s="265" t="s">
        <v>549</v>
      </c>
      <c r="L28" s="269" t="s">
        <v>569</v>
      </c>
      <c r="M28" s="265" t="s">
        <v>553</v>
      </c>
      <c r="N28" s="247" t="s">
        <v>551</v>
      </c>
      <c r="O28" s="247" t="s">
        <v>552</v>
      </c>
      <c r="P28" s="266">
        <v>45689</v>
      </c>
      <c r="Q28" s="266">
        <v>46021</v>
      </c>
      <c r="R28" s="260"/>
      <c r="S28" s="260"/>
      <c r="T28" s="259" t="e">
        <f t="shared" si="0"/>
        <v>#DIV/0!</v>
      </c>
      <c r="U28" s="260"/>
      <c r="V28" s="261">
        <v>1</v>
      </c>
      <c r="W28" s="261">
        <v>1</v>
      </c>
      <c r="X28" s="262">
        <f t="shared" si="1"/>
        <v>1</v>
      </c>
      <c r="Y28" s="261" t="s">
        <v>1361</v>
      </c>
      <c r="Z28" s="263"/>
      <c r="AA28" s="263"/>
      <c r="AB28" s="264" t="e">
        <f t="shared" si="2"/>
        <v>#DIV/0!</v>
      </c>
      <c r="AC28" s="263"/>
      <c r="AD28" s="257"/>
      <c r="AE28" s="257"/>
      <c r="AF28" s="258" t="e">
        <f t="shared" si="3"/>
        <v>#DIV/0!</v>
      </c>
      <c r="AG28" s="257"/>
      <c r="AH28" s="252"/>
    </row>
    <row r="29" spans="1:34" s="249" customFormat="1" ht="97.95" customHeight="1" x14ac:dyDescent="0.3">
      <c r="A29" s="171" t="s">
        <v>479</v>
      </c>
      <c r="B29" s="251" t="s">
        <v>478</v>
      </c>
      <c r="C29" s="251" t="s">
        <v>103</v>
      </c>
      <c r="D29" s="125" t="s">
        <v>817</v>
      </c>
      <c r="E29" s="251" t="s">
        <v>477</v>
      </c>
      <c r="F29" s="251"/>
      <c r="G29" s="251"/>
      <c r="H29" s="265" t="s">
        <v>119</v>
      </c>
      <c r="I29" s="265" t="s">
        <v>548</v>
      </c>
      <c r="J29" s="265" t="s">
        <v>89</v>
      </c>
      <c r="K29" s="265" t="s">
        <v>549</v>
      </c>
      <c r="L29" s="269" t="s">
        <v>554</v>
      </c>
      <c r="M29" s="265" t="s">
        <v>553</v>
      </c>
      <c r="N29" s="247" t="s">
        <v>551</v>
      </c>
      <c r="O29" s="247" t="s">
        <v>552</v>
      </c>
      <c r="P29" s="266">
        <v>45689</v>
      </c>
      <c r="Q29" s="266">
        <v>46021</v>
      </c>
      <c r="R29" s="260"/>
      <c r="S29" s="260"/>
      <c r="T29" s="259" t="e">
        <f t="shared" si="0"/>
        <v>#DIV/0!</v>
      </c>
      <c r="U29" s="260"/>
      <c r="V29" s="261">
        <v>1</v>
      </c>
      <c r="W29" s="261">
        <v>1</v>
      </c>
      <c r="X29" s="262">
        <f t="shared" si="1"/>
        <v>1</v>
      </c>
      <c r="Y29" s="261" t="s">
        <v>1186</v>
      </c>
      <c r="Z29" s="263"/>
      <c r="AA29" s="263"/>
      <c r="AB29" s="264" t="e">
        <f t="shared" si="2"/>
        <v>#DIV/0!</v>
      </c>
      <c r="AC29" s="263"/>
      <c r="AD29" s="257"/>
      <c r="AE29" s="257"/>
      <c r="AF29" s="258" t="e">
        <f t="shared" si="3"/>
        <v>#DIV/0!</v>
      </c>
      <c r="AG29" s="257"/>
      <c r="AH29" s="252"/>
    </row>
    <row r="30" spans="1:34" s="248" customFormat="1" ht="97.95" customHeight="1" x14ac:dyDescent="0.3">
      <c r="A30" s="171" t="s">
        <v>479</v>
      </c>
      <c r="B30" s="251" t="s">
        <v>478</v>
      </c>
      <c r="C30" s="251" t="s">
        <v>103</v>
      </c>
      <c r="D30" s="125" t="s">
        <v>817</v>
      </c>
      <c r="E30" s="251" t="s">
        <v>477</v>
      </c>
      <c r="F30" s="251"/>
      <c r="G30" s="251"/>
      <c r="H30" s="265" t="s">
        <v>119</v>
      </c>
      <c r="I30" s="265" t="s">
        <v>548</v>
      </c>
      <c r="J30" s="265" t="s">
        <v>89</v>
      </c>
      <c r="K30" s="265" t="s">
        <v>549</v>
      </c>
      <c r="L30" s="330" t="s">
        <v>559</v>
      </c>
      <c r="M30" s="265" t="s">
        <v>553</v>
      </c>
      <c r="N30" s="247" t="s">
        <v>551</v>
      </c>
      <c r="O30" s="247" t="s">
        <v>552</v>
      </c>
      <c r="P30" s="266">
        <v>45689</v>
      </c>
      <c r="Q30" s="266">
        <v>46021</v>
      </c>
      <c r="R30" s="260"/>
      <c r="S30" s="260"/>
      <c r="T30" s="259" t="e">
        <f t="shared" si="0"/>
        <v>#DIV/0!</v>
      </c>
      <c r="U30" s="260"/>
      <c r="V30" s="261"/>
      <c r="W30" s="261"/>
      <c r="X30" s="262" t="e">
        <f t="shared" si="1"/>
        <v>#DIV/0!</v>
      </c>
      <c r="Y30" s="261"/>
      <c r="Z30" s="263">
        <v>1</v>
      </c>
      <c r="AA30" s="263">
        <v>1</v>
      </c>
      <c r="AB30" s="264">
        <f t="shared" si="2"/>
        <v>1</v>
      </c>
      <c r="AC30" s="263" t="s">
        <v>1391</v>
      </c>
      <c r="AD30" s="257"/>
      <c r="AE30" s="257"/>
      <c r="AF30" s="258" t="e">
        <f t="shared" si="3"/>
        <v>#DIV/0!</v>
      </c>
      <c r="AG30" s="257"/>
      <c r="AH30" s="252"/>
    </row>
    <row r="31" spans="1:34" s="248" customFormat="1" ht="97.95" customHeight="1" x14ac:dyDescent="0.3">
      <c r="A31" s="171" t="s">
        <v>479</v>
      </c>
      <c r="B31" s="251" t="s">
        <v>478</v>
      </c>
      <c r="C31" s="251" t="s">
        <v>103</v>
      </c>
      <c r="D31" s="125" t="s">
        <v>817</v>
      </c>
      <c r="E31" s="251" t="s">
        <v>477</v>
      </c>
      <c r="F31" s="251"/>
      <c r="G31" s="251"/>
      <c r="H31" s="265" t="s">
        <v>119</v>
      </c>
      <c r="I31" s="265" t="s">
        <v>548</v>
      </c>
      <c r="J31" s="265" t="s">
        <v>89</v>
      </c>
      <c r="K31" s="265" t="s">
        <v>549</v>
      </c>
      <c r="L31" s="265" t="s">
        <v>568</v>
      </c>
      <c r="M31" s="265" t="s">
        <v>1373</v>
      </c>
      <c r="N31" s="247" t="s">
        <v>551</v>
      </c>
      <c r="O31" s="247" t="s">
        <v>552</v>
      </c>
      <c r="P31" s="266">
        <v>45689</v>
      </c>
      <c r="Q31" s="266">
        <v>46021</v>
      </c>
      <c r="R31" s="260"/>
      <c r="S31" s="260"/>
      <c r="T31" s="259" t="e">
        <f t="shared" si="0"/>
        <v>#DIV/0!</v>
      </c>
      <c r="U31" s="260"/>
      <c r="V31" s="261">
        <v>1</v>
      </c>
      <c r="W31" s="261">
        <v>1</v>
      </c>
      <c r="X31" s="262">
        <f t="shared" si="1"/>
        <v>1</v>
      </c>
      <c r="Y31" s="261" t="s">
        <v>1374</v>
      </c>
      <c r="Z31" s="263">
        <v>1</v>
      </c>
      <c r="AA31" s="263">
        <v>1</v>
      </c>
      <c r="AB31" s="264">
        <f t="shared" si="2"/>
        <v>1</v>
      </c>
      <c r="AC31" s="263" t="s">
        <v>1362</v>
      </c>
      <c r="AD31" s="257"/>
      <c r="AE31" s="257"/>
      <c r="AF31" s="258" t="e">
        <f t="shared" si="3"/>
        <v>#DIV/0!</v>
      </c>
      <c r="AG31" s="257"/>
      <c r="AH31" s="252"/>
    </row>
    <row r="32" spans="1:34" s="248" customFormat="1" ht="97.95" customHeight="1" x14ac:dyDescent="0.3">
      <c r="A32" s="171" t="s">
        <v>479</v>
      </c>
      <c r="B32" s="251" t="s">
        <v>478</v>
      </c>
      <c r="C32" s="251" t="s">
        <v>103</v>
      </c>
      <c r="D32" s="125" t="s">
        <v>817</v>
      </c>
      <c r="E32" s="251" t="s">
        <v>477</v>
      </c>
      <c r="F32" s="251"/>
      <c r="G32" s="251"/>
      <c r="H32" s="265" t="s">
        <v>119</v>
      </c>
      <c r="I32" s="265" t="s">
        <v>548</v>
      </c>
      <c r="J32" s="265" t="s">
        <v>89</v>
      </c>
      <c r="K32" s="265" t="s">
        <v>549</v>
      </c>
      <c r="L32" s="265" t="s">
        <v>128</v>
      </c>
      <c r="M32" s="265" t="s">
        <v>1373</v>
      </c>
      <c r="N32" s="247" t="s">
        <v>551</v>
      </c>
      <c r="O32" s="247" t="s">
        <v>552</v>
      </c>
      <c r="P32" s="266">
        <v>45689</v>
      </c>
      <c r="Q32" s="266">
        <v>46021</v>
      </c>
      <c r="R32" s="260"/>
      <c r="S32" s="260"/>
      <c r="T32" s="259" t="e">
        <f t="shared" si="0"/>
        <v>#DIV/0!</v>
      </c>
      <c r="U32" s="260"/>
      <c r="V32" s="261">
        <v>1</v>
      </c>
      <c r="W32" s="261">
        <v>1</v>
      </c>
      <c r="X32" s="262">
        <f t="shared" si="1"/>
        <v>1</v>
      </c>
      <c r="Y32" s="261" t="s">
        <v>1187</v>
      </c>
      <c r="Z32" s="263">
        <v>1</v>
      </c>
      <c r="AA32" s="263">
        <v>1</v>
      </c>
      <c r="AB32" s="264">
        <f t="shared" si="2"/>
        <v>1</v>
      </c>
      <c r="AC32" s="263" t="s">
        <v>1313</v>
      </c>
      <c r="AD32" s="257"/>
      <c r="AE32" s="257"/>
      <c r="AF32" s="258" t="e">
        <f t="shared" si="3"/>
        <v>#DIV/0!</v>
      </c>
      <c r="AG32" s="257"/>
      <c r="AH32" s="252"/>
    </row>
    <row r="33" spans="1:34" s="248" customFormat="1" ht="97.95" customHeight="1" x14ac:dyDescent="0.3">
      <c r="A33" s="171" t="s">
        <v>479</v>
      </c>
      <c r="B33" s="251" t="s">
        <v>478</v>
      </c>
      <c r="C33" s="251" t="s">
        <v>103</v>
      </c>
      <c r="D33" s="125" t="s">
        <v>817</v>
      </c>
      <c r="E33" s="251" t="s">
        <v>477</v>
      </c>
      <c r="F33" s="251"/>
      <c r="G33" s="251"/>
      <c r="H33" s="265" t="s">
        <v>119</v>
      </c>
      <c r="I33" s="265" t="s">
        <v>548</v>
      </c>
      <c r="J33" s="265" t="s">
        <v>89</v>
      </c>
      <c r="K33" s="265" t="s">
        <v>549</v>
      </c>
      <c r="L33" s="330" t="s">
        <v>1188</v>
      </c>
      <c r="M33" s="265" t="s">
        <v>553</v>
      </c>
      <c r="N33" s="247" t="s">
        <v>551</v>
      </c>
      <c r="O33" s="247" t="s">
        <v>552</v>
      </c>
      <c r="P33" s="266">
        <v>45689</v>
      </c>
      <c r="Q33" s="266">
        <v>46021</v>
      </c>
      <c r="R33" s="260"/>
      <c r="S33" s="260"/>
      <c r="T33" s="259" t="e">
        <f t="shared" si="0"/>
        <v>#DIV/0!</v>
      </c>
      <c r="U33" s="260"/>
      <c r="V33" s="261">
        <v>1</v>
      </c>
      <c r="W33" s="261">
        <v>1</v>
      </c>
      <c r="X33" s="262">
        <f t="shared" si="1"/>
        <v>1</v>
      </c>
      <c r="Y33" s="261" t="s">
        <v>1363</v>
      </c>
      <c r="Z33" s="263"/>
      <c r="AA33" s="263"/>
      <c r="AB33" s="264" t="e">
        <f t="shared" si="2"/>
        <v>#DIV/0!</v>
      </c>
      <c r="AC33" s="263"/>
      <c r="AD33" s="257"/>
      <c r="AE33" s="257"/>
      <c r="AF33" s="258" t="e">
        <f t="shared" si="3"/>
        <v>#DIV/0!</v>
      </c>
      <c r="AG33" s="257"/>
      <c r="AH33" s="252"/>
    </row>
    <row r="34" spans="1:34" s="248" customFormat="1" ht="97.95" customHeight="1" x14ac:dyDescent="0.3">
      <c r="A34" s="171" t="s">
        <v>479</v>
      </c>
      <c r="B34" s="251" t="s">
        <v>478</v>
      </c>
      <c r="C34" s="251" t="s">
        <v>103</v>
      </c>
      <c r="D34" s="125" t="s">
        <v>817</v>
      </c>
      <c r="E34" s="251" t="s">
        <v>477</v>
      </c>
      <c r="F34" s="251"/>
      <c r="G34" s="251"/>
      <c r="H34" s="265" t="s">
        <v>119</v>
      </c>
      <c r="I34" s="265" t="s">
        <v>548</v>
      </c>
      <c r="J34" s="265" t="s">
        <v>89</v>
      </c>
      <c r="K34" s="265" t="s">
        <v>549</v>
      </c>
      <c r="L34" s="330" t="s">
        <v>1364</v>
      </c>
      <c r="M34" s="265" t="s">
        <v>553</v>
      </c>
      <c r="N34" s="247" t="s">
        <v>551</v>
      </c>
      <c r="O34" s="247" t="s">
        <v>552</v>
      </c>
      <c r="P34" s="266">
        <v>45689</v>
      </c>
      <c r="Q34" s="266">
        <v>46021</v>
      </c>
      <c r="R34" s="260"/>
      <c r="S34" s="260"/>
      <c r="T34" s="259" t="e">
        <f t="shared" si="0"/>
        <v>#DIV/0!</v>
      </c>
      <c r="U34" s="260"/>
      <c r="V34" s="261"/>
      <c r="W34" s="261"/>
      <c r="X34" s="262" t="e">
        <f t="shared" si="1"/>
        <v>#DIV/0!</v>
      </c>
      <c r="Y34" s="261"/>
      <c r="Z34" s="263">
        <v>1</v>
      </c>
      <c r="AA34" s="263">
        <v>1</v>
      </c>
      <c r="AB34" s="264">
        <f t="shared" si="2"/>
        <v>1</v>
      </c>
      <c r="AC34" s="263" t="s">
        <v>1312</v>
      </c>
      <c r="AD34" s="257"/>
      <c r="AE34" s="257"/>
      <c r="AF34" s="258" t="e">
        <f t="shared" si="3"/>
        <v>#DIV/0!</v>
      </c>
      <c r="AG34" s="257"/>
      <c r="AH34" s="252"/>
    </row>
    <row r="35" spans="1:34" s="248" customFormat="1" ht="102" x14ac:dyDescent="0.3">
      <c r="A35" s="171" t="s">
        <v>479</v>
      </c>
      <c r="B35" s="118" t="s">
        <v>478</v>
      </c>
      <c r="C35" s="118" t="s">
        <v>103</v>
      </c>
      <c r="D35" s="118" t="s">
        <v>1365</v>
      </c>
      <c r="E35" s="118" t="s">
        <v>477</v>
      </c>
      <c r="F35" s="109"/>
      <c r="G35" s="109"/>
      <c r="H35" s="265" t="s">
        <v>119</v>
      </c>
      <c r="I35" s="265" t="s">
        <v>548</v>
      </c>
      <c r="J35" s="265" t="s">
        <v>89</v>
      </c>
      <c r="K35" s="265" t="s">
        <v>549</v>
      </c>
      <c r="L35" s="381" t="s">
        <v>1366</v>
      </c>
      <c r="M35" s="381" t="s">
        <v>550</v>
      </c>
      <c r="N35" s="382" t="s">
        <v>551</v>
      </c>
      <c r="O35" s="382" t="s">
        <v>552</v>
      </c>
      <c r="P35" s="383">
        <v>45689</v>
      </c>
      <c r="Q35" s="383">
        <v>46021</v>
      </c>
      <c r="R35" s="145"/>
      <c r="S35" s="145"/>
      <c r="T35" s="144" t="e">
        <f t="shared" si="0"/>
        <v>#DIV/0!</v>
      </c>
      <c r="U35" s="145"/>
      <c r="V35" s="146">
        <v>1</v>
      </c>
      <c r="W35" s="146">
        <v>1</v>
      </c>
      <c r="X35" s="147">
        <f t="shared" si="1"/>
        <v>1</v>
      </c>
      <c r="Y35" s="146" t="s">
        <v>1375</v>
      </c>
      <c r="Z35" s="148"/>
      <c r="AA35" s="148"/>
      <c r="AB35" s="149" t="e">
        <f t="shared" si="2"/>
        <v>#DIV/0!</v>
      </c>
      <c r="AC35" s="148"/>
      <c r="AD35" s="120"/>
      <c r="AE35" s="120"/>
      <c r="AF35" s="121" t="e">
        <f t="shared" si="3"/>
        <v>#DIV/0!</v>
      </c>
      <c r="AG35" s="120"/>
      <c r="AH35" s="111"/>
    </row>
    <row r="36" spans="1:34" s="248" customFormat="1" ht="102" x14ac:dyDescent="0.3">
      <c r="A36" s="171" t="s">
        <v>479</v>
      </c>
      <c r="B36" s="118" t="s">
        <v>478</v>
      </c>
      <c r="C36" s="118" t="s">
        <v>103</v>
      </c>
      <c r="D36" s="125" t="s">
        <v>817</v>
      </c>
      <c r="E36" s="118" t="s">
        <v>477</v>
      </c>
      <c r="F36" s="109"/>
      <c r="G36" s="109"/>
      <c r="H36" s="265" t="s">
        <v>119</v>
      </c>
      <c r="I36" s="265" t="s">
        <v>548</v>
      </c>
      <c r="J36" s="265" t="s">
        <v>89</v>
      </c>
      <c r="K36" s="265" t="s">
        <v>549</v>
      </c>
      <c r="L36" s="384" t="s">
        <v>1368</v>
      </c>
      <c r="M36" s="384" t="s">
        <v>550</v>
      </c>
      <c r="N36" s="385" t="s">
        <v>551</v>
      </c>
      <c r="O36" s="385" t="s">
        <v>552</v>
      </c>
      <c r="P36" s="386">
        <v>45689</v>
      </c>
      <c r="Q36" s="386">
        <v>46021</v>
      </c>
      <c r="R36" s="145"/>
      <c r="S36" s="145"/>
      <c r="T36" s="144" t="e">
        <f t="shared" si="0"/>
        <v>#DIV/0!</v>
      </c>
      <c r="U36" s="145"/>
      <c r="V36" s="146"/>
      <c r="W36" s="146"/>
      <c r="X36" s="147" t="e">
        <f t="shared" si="1"/>
        <v>#DIV/0!</v>
      </c>
      <c r="Y36" s="146"/>
      <c r="Z36" s="148"/>
      <c r="AA36" s="148"/>
      <c r="AB36" s="149" t="e">
        <f t="shared" si="2"/>
        <v>#DIV/0!</v>
      </c>
      <c r="AC36" s="148"/>
      <c r="AD36" s="120">
        <v>1</v>
      </c>
      <c r="AE36" s="120">
        <v>1</v>
      </c>
      <c r="AF36" s="121">
        <f t="shared" si="3"/>
        <v>1</v>
      </c>
      <c r="AG36" s="120" t="s">
        <v>1376</v>
      </c>
      <c r="AH36" s="111"/>
    </row>
    <row r="37" spans="1:34" s="248" customFormat="1" ht="228" x14ac:dyDescent="0.3">
      <c r="A37" s="171" t="s">
        <v>479</v>
      </c>
      <c r="B37" s="118" t="s">
        <v>478</v>
      </c>
      <c r="C37" s="118" t="s">
        <v>103</v>
      </c>
      <c r="D37" s="125" t="s">
        <v>817</v>
      </c>
      <c r="E37" s="118" t="s">
        <v>477</v>
      </c>
      <c r="F37" s="109"/>
      <c r="G37" s="109"/>
      <c r="H37" s="265" t="s">
        <v>119</v>
      </c>
      <c r="I37" s="265" t="s">
        <v>548</v>
      </c>
      <c r="J37" s="265" t="s">
        <v>89</v>
      </c>
      <c r="K37" s="265" t="s">
        <v>549</v>
      </c>
      <c r="L37" s="384" t="s">
        <v>1369</v>
      </c>
      <c r="M37" s="384" t="s">
        <v>550</v>
      </c>
      <c r="N37" s="385" t="s">
        <v>551</v>
      </c>
      <c r="O37" s="385" t="s">
        <v>552</v>
      </c>
      <c r="P37" s="386">
        <v>45689</v>
      </c>
      <c r="Q37" s="386">
        <v>46021</v>
      </c>
      <c r="R37" s="145"/>
      <c r="S37" s="145"/>
      <c r="T37" s="144" t="e">
        <f t="shared" si="0"/>
        <v>#DIV/0!</v>
      </c>
      <c r="U37" s="145"/>
      <c r="V37" s="146"/>
      <c r="W37" s="146"/>
      <c r="X37" s="147" t="e">
        <f t="shared" si="1"/>
        <v>#DIV/0!</v>
      </c>
      <c r="Y37" s="146"/>
      <c r="Z37" s="148"/>
      <c r="AA37" s="148"/>
      <c r="AB37" s="149" t="e">
        <f t="shared" si="2"/>
        <v>#DIV/0!</v>
      </c>
      <c r="AC37" s="148"/>
      <c r="AD37" s="120">
        <v>1</v>
      </c>
      <c r="AE37" s="120">
        <v>1</v>
      </c>
      <c r="AF37" s="121">
        <f t="shared" si="3"/>
        <v>1</v>
      </c>
      <c r="AG37" s="120" t="s">
        <v>1377</v>
      </c>
      <c r="AH37" s="111"/>
    </row>
    <row r="38" spans="1:34" ht="97.95" customHeight="1" x14ac:dyDescent="0.3">
      <c r="A38" s="171" t="s">
        <v>479</v>
      </c>
      <c r="B38" s="118" t="s">
        <v>478</v>
      </c>
      <c r="C38" s="118" t="s">
        <v>103</v>
      </c>
      <c r="D38" s="125" t="s">
        <v>817</v>
      </c>
      <c r="E38" s="118" t="s">
        <v>477</v>
      </c>
      <c r="F38" s="109"/>
      <c r="G38" s="109"/>
      <c r="H38" s="265" t="s">
        <v>119</v>
      </c>
      <c r="I38" s="265" t="s">
        <v>548</v>
      </c>
      <c r="J38" s="265" t="s">
        <v>89</v>
      </c>
      <c r="K38" s="265" t="s">
        <v>549</v>
      </c>
      <c r="L38" s="384" t="s">
        <v>1370</v>
      </c>
      <c r="M38" s="384" t="s">
        <v>550</v>
      </c>
      <c r="N38" s="385" t="s">
        <v>551</v>
      </c>
      <c r="O38" s="385" t="s">
        <v>552</v>
      </c>
      <c r="P38" s="386">
        <v>45689</v>
      </c>
      <c r="Q38" s="386">
        <v>46021</v>
      </c>
      <c r="R38" s="145"/>
      <c r="S38" s="145"/>
      <c r="T38" s="144" t="e">
        <f t="shared" si="0"/>
        <v>#DIV/0!</v>
      </c>
      <c r="U38" s="145"/>
      <c r="V38" s="146"/>
      <c r="W38" s="146"/>
      <c r="X38" s="147" t="e">
        <f t="shared" si="1"/>
        <v>#DIV/0!</v>
      </c>
      <c r="Y38" s="146"/>
      <c r="Z38" s="148"/>
      <c r="AA38" s="148"/>
      <c r="AB38" s="149" t="e">
        <f t="shared" si="2"/>
        <v>#DIV/0!</v>
      </c>
      <c r="AC38" s="148"/>
      <c r="AD38" s="120">
        <v>1</v>
      </c>
      <c r="AE38" s="120">
        <v>1</v>
      </c>
      <c r="AF38" s="121">
        <f t="shared" si="3"/>
        <v>1</v>
      </c>
      <c r="AG38" s="120" t="s">
        <v>1378</v>
      </c>
      <c r="AH38" s="111"/>
    </row>
    <row r="39" spans="1:34" ht="97.95" customHeight="1" x14ac:dyDescent="0.3">
      <c r="E39" s="351"/>
      <c r="F39" s="351"/>
      <c r="G39" s="351"/>
      <c r="H39" s="351"/>
      <c r="I39" s="351"/>
      <c r="J39" s="351"/>
      <c r="M39" s="38">
        <v>29</v>
      </c>
      <c r="R39" s="38">
        <v>1</v>
      </c>
      <c r="S39" s="38">
        <v>1</v>
      </c>
      <c r="V39" s="38">
        <v>11</v>
      </c>
      <c r="W39" s="38">
        <v>11</v>
      </c>
      <c r="Z39" s="38">
        <v>10</v>
      </c>
      <c r="AA39" s="38">
        <v>10</v>
      </c>
      <c r="AD39" s="38">
        <v>7</v>
      </c>
      <c r="AE39" s="38">
        <v>7</v>
      </c>
      <c r="AF39" s="51">
        <f t="shared" si="3"/>
        <v>1</v>
      </c>
    </row>
    <row r="40" spans="1:34" ht="97.95" customHeight="1" x14ac:dyDescent="0.3">
      <c r="E40" s="351"/>
      <c r="F40" s="351"/>
      <c r="G40" s="351"/>
      <c r="H40" s="351"/>
      <c r="I40" s="351"/>
      <c r="J40" s="351"/>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honeticPr fontId="30" type="noConversion"/>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4BAC540-1D9B-4456-9B0A-A2BA0AA1C489}">
          <x14:formula1>
            <xm:f>DESPLEGABLES!$F$2:$F$30</xm:f>
          </x14:formula1>
          <xm:sqref>D14:D38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dimension ref="A1:AK23"/>
  <sheetViews>
    <sheetView showGridLines="0" topLeftCell="S20" zoomScale="86" zoomScaleNormal="86" workbookViewId="0">
      <selection activeCell="N23" sqref="N23"/>
    </sheetView>
  </sheetViews>
  <sheetFormatPr baseColWidth="10" defaultColWidth="11.44140625" defaultRowHeight="14.4" x14ac:dyDescent="0.3"/>
  <cols>
    <col min="1" max="3" width="19.44140625" style="38" customWidth="1"/>
    <col min="4" max="4" width="30.109375" style="38" customWidth="1"/>
    <col min="5" max="17" width="19.44140625" style="38" customWidth="1"/>
    <col min="18" max="19" width="11.44140625" style="38"/>
    <col min="20" max="20" width="11.44140625" style="51"/>
    <col min="21" max="23" width="11.44140625" style="38"/>
    <col min="24" max="24" width="11.44140625" style="51"/>
    <col min="25" max="27" width="11.44140625" style="38"/>
    <col min="28" max="28" width="11.44140625" style="51"/>
    <col min="29" max="31" width="11.44140625" style="38"/>
    <col min="32" max="32" width="11.44140625" style="51"/>
    <col min="33" max="33" width="11.44140625" style="38"/>
    <col min="34" max="34" width="18.5546875" style="38" customWidth="1"/>
    <col min="35" max="16384" width="11.44140625" style="38"/>
  </cols>
  <sheetData>
    <row r="1" spans="1:37" s="26" customFormat="1" ht="20.100000000000001" customHeight="1" x14ac:dyDescent="0.3">
      <c r="A1" s="446"/>
      <c r="B1" s="446"/>
      <c r="C1" s="446"/>
      <c r="D1" s="464" t="s">
        <v>110</v>
      </c>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47" t="s">
        <v>398</v>
      </c>
      <c r="AG1" s="447"/>
      <c r="AH1" s="447"/>
    </row>
    <row r="2" spans="1:37" s="26" customFormat="1" ht="20.100000000000001" customHeight="1" x14ac:dyDescent="0.3">
      <c r="A2" s="446"/>
      <c r="B2" s="446"/>
      <c r="C2" s="446"/>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47" t="s">
        <v>411</v>
      </c>
      <c r="AG2" s="447"/>
      <c r="AH2" s="447"/>
    </row>
    <row r="3" spans="1:37" s="26" customFormat="1" ht="20.100000000000001" customHeight="1" x14ac:dyDescent="0.3">
      <c r="A3" s="446"/>
      <c r="B3" s="446"/>
      <c r="C3" s="446"/>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47" t="s">
        <v>399</v>
      </c>
      <c r="AG3" s="447"/>
      <c r="AH3" s="447"/>
    </row>
    <row r="4" spans="1:37" s="26" customFormat="1" ht="42" customHeight="1" x14ac:dyDescent="0.3">
      <c r="A4" s="446"/>
      <c r="B4" s="446"/>
      <c r="C4" s="446"/>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47" t="s">
        <v>109</v>
      </c>
      <c r="AG4" s="447"/>
      <c r="AH4" s="447"/>
    </row>
    <row r="5" spans="1:37" s="50" customFormat="1" ht="32.25" customHeight="1" x14ac:dyDescent="0.3">
      <c r="A5" s="460" t="s">
        <v>140</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26"/>
      <c r="AJ5" s="26"/>
      <c r="AK5" s="26"/>
    </row>
    <row r="6" spans="1:37" s="50" customFormat="1" ht="32.25" customHeight="1" x14ac:dyDescent="0.3">
      <c r="A6" s="460"/>
      <c r="B6" s="460"/>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26"/>
      <c r="AJ6" s="26"/>
      <c r="AK6" s="26"/>
    </row>
    <row r="7" spans="1:37" s="50" customFormat="1" ht="32.25" customHeight="1" x14ac:dyDescent="0.3">
      <c r="A7" s="460"/>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26"/>
      <c r="AJ7" s="26"/>
      <c r="AK7" s="26"/>
    </row>
    <row r="8" spans="1:37" ht="16.5" customHeight="1" x14ac:dyDescent="0.3">
      <c r="A8" s="461" t="s">
        <v>0</v>
      </c>
      <c r="B8" s="461"/>
      <c r="C8" s="461"/>
      <c r="D8" s="461"/>
      <c r="E8" s="461"/>
      <c r="F8" s="461" t="s">
        <v>39</v>
      </c>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row>
    <row r="9" spans="1:37" ht="20.25" customHeight="1" x14ac:dyDescent="0.3">
      <c r="A9" s="444" t="s">
        <v>57</v>
      </c>
      <c r="B9" s="444"/>
      <c r="C9" s="444" t="s">
        <v>290</v>
      </c>
      <c r="D9" s="444"/>
      <c r="E9" s="444"/>
      <c r="F9" s="115" t="s">
        <v>38</v>
      </c>
      <c r="G9" s="444">
        <v>2025</v>
      </c>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row>
    <row r="10" spans="1:37" s="6" customFormat="1" ht="15" customHeight="1" x14ac:dyDescent="0.3">
      <c r="A10" s="445" t="s">
        <v>288</v>
      </c>
      <c r="B10" s="445" t="s">
        <v>287</v>
      </c>
      <c r="C10" s="445" t="s">
        <v>286</v>
      </c>
      <c r="D10" s="445" t="s">
        <v>285</v>
      </c>
      <c r="E10" s="445" t="s">
        <v>2</v>
      </c>
      <c r="F10" s="449" t="s">
        <v>67</v>
      </c>
      <c r="G10" s="449"/>
      <c r="H10" s="449"/>
      <c r="I10" s="449"/>
      <c r="J10" s="449"/>
      <c r="K10" s="449"/>
      <c r="L10" s="449"/>
      <c r="M10" s="449"/>
      <c r="N10" s="449"/>
      <c r="O10" s="449"/>
      <c r="P10" s="449"/>
      <c r="Q10" s="449"/>
      <c r="R10" s="459" t="s">
        <v>66</v>
      </c>
      <c r="S10" s="459"/>
      <c r="T10" s="459"/>
      <c r="U10" s="459"/>
      <c r="V10" s="459"/>
      <c r="W10" s="459"/>
      <c r="X10" s="459"/>
      <c r="Y10" s="459"/>
      <c r="Z10" s="459"/>
      <c r="AA10" s="459"/>
      <c r="AB10" s="459"/>
      <c r="AC10" s="459"/>
      <c r="AD10" s="459"/>
      <c r="AE10" s="459"/>
      <c r="AF10" s="459"/>
      <c r="AG10" s="459"/>
      <c r="AH10" s="459" t="s">
        <v>14</v>
      </c>
    </row>
    <row r="11" spans="1:37" s="6" customFormat="1" ht="15" customHeight="1" x14ac:dyDescent="0.3">
      <c r="A11" s="445"/>
      <c r="B11" s="445"/>
      <c r="C11" s="445"/>
      <c r="D11" s="445"/>
      <c r="E11" s="445"/>
      <c r="F11" s="449"/>
      <c r="G11" s="449"/>
      <c r="H11" s="449"/>
      <c r="I11" s="449"/>
      <c r="J11" s="449"/>
      <c r="K11" s="449"/>
      <c r="L11" s="449"/>
      <c r="M11" s="449"/>
      <c r="N11" s="449"/>
      <c r="O11" s="449"/>
      <c r="P11" s="449"/>
      <c r="Q11" s="449"/>
      <c r="R11" s="459" t="s">
        <v>15</v>
      </c>
      <c r="S11" s="459"/>
      <c r="T11" s="459"/>
      <c r="U11" s="459"/>
      <c r="V11" s="459" t="s">
        <v>16</v>
      </c>
      <c r="W11" s="459"/>
      <c r="X11" s="459"/>
      <c r="Y11" s="459"/>
      <c r="Z11" s="459" t="s">
        <v>17</v>
      </c>
      <c r="AA11" s="459"/>
      <c r="AB11" s="459"/>
      <c r="AC11" s="459"/>
      <c r="AD11" s="459" t="s">
        <v>18</v>
      </c>
      <c r="AE11" s="459"/>
      <c r="AF11" s="459"/>
      <c r="AG11" s="459"/>
      <c r="AH11" s="459"/>
    </row>
    <row r="12" spans="1:37" s="6" customFormat="1" ht="30.6" x14ac:dyDescent="0.3">
      <c r="A12" s="445"/>
      <c r="B12" s="445"/>
      <c r="C12" s="445"/>
      <c r="D12" s="445"/>
      <c r="E12" s="445"/>
      <c r="F12" s="112" t="s">
        <v>3</v>
      </c>
      <c r="G12" s="112" t="s">
        <v>4</v>
      </c>
      <c r="H12" s="112" t="s">
        <v>5</v>
      </c>
      <c r="I12" s="112" t="s">
        <v>62</v>
      </c>
      <c r="J12" s="112" t="s">
        <v>60</v>
      </c>
      <c r="K12" s="112" t="s">
        <v>6</v>
      </c>
      <c r="L12" s="112" t="s">
        <v>7</v>
      </c>
      <c r="M12" s="112" t="s">
        <v>8</v>
      </c>
      <c r="N12" s="112" t="s">
        <v>9</v>
      </c>
      <c r="O12" s="112" t="s">
        <v>10</v>
      </c>
      <c r="P12" s="112" t="s">
        <v>11</v>
      </c>
      <c r="Q12" s="112" t="s">
        <v>12</v>
      </c>
      <c r="R12" s="113" t="s">
        <v>19</v>
      </c>
      <c r="S12" s="113" t="s">
        <v>20</v>
      </c>
      <c r="T12" s="114" t="s">
        <v>21</v>
      </c>
      <c r="U12" s="113" t="s">
        <v>13</v>
      </c>
      <c r="V12" s="113" t="s">
        <v>40</v>
      </c>
      <c r="W12" s="113" t="s">
        <v>41</v>
      </c>
      <c r="X12" s="114" t="s">
        <v>42</v>
      </c>
      <c r="Y12" s="113" t="s">
        <v>68</v>
      </c>
      <c r="Z12" s="113" t="s">
        <v>43</v>
      </c>
      <c r="AA12" s="113" t="s">
        <v>44</v>
      </c>
      <c r="AB12" s="114" t="s">
        <v>45</v>
      </c>
      <c r="AC12" s="113" t="s">
        <v>70</v>
      </c>
      <c r="AD12" s="113" t="s">
        <v>46</v>
      </c>
      <c r="AE12" s="113" t="s">
        <v>47</v>
      </c>
      <c r="AF12" s="114" t="s">
        <v>48</v>
      </c>
      <c r="AG12" s="113" t="s">
        <v>71</v>
      </c>
      <c r="AH12" s="459"/>
    </row>
    <row r="13" spans="1:37" ht="157.19999999999999" customHeight="1" x14ac:dyDescent="0.3">
      <c r="A13" s="171" t="s">
        <v>479</v>
      </c>
      <c r="B13" s="126" t="s">
        <v>53</v>
      </c>
      <c r="C13" s="126" t="s">
        <v>49</v>
      </c>
      <c r="D13" s="126" t="s">
        <v>51</v>
      </c>
      <c r="E13" s="126" t="s">
        <v>52</v>
      </c>
      <c r="F13" s="126" t="s">
        <v>58</v>
      </c>
      <c r="G13" s="126" t="s">
        <v>133</v>
      </c>
      <c r="H13" s="126" t="s">
        <v>59</v>
      </c>
      <c r="I13" s="126" t="s">
        <v>63</v>
      </c>
      <c r="J13" s="126" t="s">
        <v>61</v>
      </c>
      <c r="K13" s="126" t="s">
        <v>65</v>
      </c>
      <c r="L13" s="126" t="s">
        <v>64</v>
      </c>
      <c r="M13" s="126" t="s">
        <v>22</v>
      </c>
      <c r="N13" s="126" t="s">
        <v>23</v>
      </c>
      <c r="O13" s="126" t="s">
        <v>24</v>
      </c>
      <c r="P13" s="126" t="s">
        <v>25</v>
      </c>
      <c r="Q13" s="126" t="s">
        <v>26</v>
      </c>
      <c r="R13" s="127" t="s">
        <v>28</v>
      </c>
      <c r="S13" s="127" t="s">
        <v>29</v>
      </c>
      <c r="T13" s="128" t="s">
        <v>30</v>
      </c>
      <c r="U13" s="127" t="s">
        <v>27</v>
      </c>
      <c r="V13" s="127" t="s">
        <v>31</v>
      </c>
      <c r="W13" s="127" t="s">
        <v>32</v>
      </c>
      <c r="X13" s="128" t="s">
        <v>30</v>
      </c>
      <c r="Y13" s="127" t="s">
        <v>69</v>
      </c>
      <c r="Z13" s="127" t="s">
        <v>33</v>
      </c>
      <c r="AA13" s="127" t="s">
        <v>34</v>
      </c>
      <c r="AB13" s="128" t="s">
        <v>30</v>
      </c>
      <c r="AC13" s="127" t="s">
        <v>73</v>
      </c>
      <c r="AD13" s="127" t="s">
        <v>35</v>
      </c>
      <c r="AE13" s="127" t="s">
        <v>36</v>
      </c>
      <c r="AF13" s="128" t="s">
        <v>30</v>
      </c>
      <c r="AG13" s="127" t="s">
        <v>72</v>
      </c>
      <c r="AH13" s="127" t="s">
        <v>74</v>
      </c>
    </row>
    <row r="14" spans="1:37" ht="99" customHeight="1" x14ac:dyDescent="0.3">
      <c r="A14" s="171" t="s">
        <v>479</v>
      </c>
      <c r="B14" s="118" t="s">
        <v>478</v>
      </c>
      <c r="C14" s="118" t="s">
        <v>103</v>
      </c>
      <c r="D14" s="125" t="s">
        <v>817</v>
      </c>
      <c r="E14" s="118" t="s">
        <v>484</v>
      </c>
      <c r="F14" s="177" t="s">
        <v>111</v>
      </c>
      <c r="G14" s="177" t="s">
        <v>425</v>
      </c>
      <c r="H14" s="177" t="s">
        <v>119</v>
      </c>
      <c r="I14" s="177" t="s">
        <v>480</v>
      </c>
      <c r="J14" s="177" t="s">
        <v>95</v>
      </c>
      <c r="K14" s="176" t="s">
        <v>439</v>
      </c>
      <c r="L14" s="176" t="s">
        <v>481</v>
      </c>
      <c r="M14" s="176" t="s">
        <v>482</v>
      </c>
      <c r="N14" s="174" t="s">
        <v>483</v>
      </c>
      <c r="O14" s="174" t="s">
        <v>442</v>
      </c>
      <c r="P14" s="175">
        <v>45658</v>
      </c>
      <c r="Q14" s="175">
        <v>45687</v>
      </c>
      <c r="R14" s="143">
        <v>1</v>
      </c>
      <c r="S14" s="143">
        <v>1</v>
      </c>
      <c r="T14" s="150">
        <f t="shared" ref="T14:T19" si="0">S14/R14</f>
        <v>1</v>
      </c>
      <c r="U14" s="143"/>
      <c r="V14" s="151"/>
      <c r="W14" s="151"/>
      <c r="X14" s="152" t="e">
        <f t="shared" ref="X14:X19" si="1">W14/V14</f>
        <v>#DIV/0!</v>
      </c>
      <c r="Y14" s="151"/>
      <c r="Z14" s="153"/>
      <c r="AA14" s="153"/>
      <c r="AB14" s="154" t="e">
        <f>AA14/Z14</f>
        <v>#DIV/0!</v>
      </c>
      <c r="AC14" s="153"/>
      <c r="AD14" s="155"/>
      <c r="AE14" s="155"/>
      <c r="AF14" s="156" t="e">
        <f>AE14/AD14</f>
        <v>#DIV/0!</v>
      </c>
      <c r="AG14" s="155"/>
      <c r="AH14" s="123"/>
    </row>
    <row r="15" spans="1:37" ht="98.4" customHeight="1" x14ac:dyDescent="0.2">
      <c r="A15" s="171" t="s">
        <v>479</v>
      </c>
      <c r="B15" s="118" t="s">
        <v>478</v>
      </c>
      <c r="C15" s="118" t="s">
        <v>103</v>
      </c>
      <c r="D15" s="125" t="s">
        <v>817</v>
      </c>
      <c r="E15" s="118" t="s">
        <v>484</v>
      </c>
      <c r="F15" s="177" t="s">
        <v>111</v>
      </c>
      <c r="G15" s="177" t="s">
        <v>425</v>
      </c>
      <c r="H15" s="177" t="s">
        <v>119</v>
      </c>
      <c r="I15" s="177" t="s">
        <v>500</v>
      </c>
      <c r="J15" s="177" t="s">
        <v>95</v>
      </c>
      <c r="K15" s="330" t="s">
        <v>485</v>
      </c>
      <c r="L15" s="330" t="s">
        <v>486</v>
      </c>
      <c r="M15" s="346" t="s">
        <v>487</v>
      </c>
      <c r="N15" s="347" t="s">
        <v>488</v>
      </c>
      <c r="O15" s="347" t="s">
        <v>438</v>
      </c>
      <c r="P15" s="331">
        <v>45689</v>
      </c>
      <c r="Q15" s="331">
        <v>46021</v>
      </c>
      <c r="R15" s="143">
        <v>1</v>
      </c>
      <c r="S15" s="143">
        <v>1</v>
      </c>
      <c r="T15" s="150">
        <f t="shared" si="0"/>
        <v>1</v>
      </c>
      <c r="U15" s="143"/>
      <c r="V15" s="151">
        <v>4</v>
      </c>
      <c r="W15" s="151">
        <v>4</v>
      </c>
      <c r="X15" s="152">
        <f t="shared" si="1"/>
        <v>1</v>
      </c>
      <c r="Y15" s="151" t="s">
        <v>1199</v>
      </c>
      <c r="Z15" s="153">
        <v>2</v>
      </c>
      <c r="AA15" s="153">
        <v>2</v>
      </c>
      <c r="AB15" s="154">
        <f>AA15/Z15</f>
        <v>1</v>
      </c>
      <c r="AC15" s="153" t="s">
        <v>1382</v>
      </c>
      <c r="AD15" s="155">
        <v>3</v>
      </c>
      <c r="AE15" s="155">
        <v>3</v>
      </c>
      <c r="AF15" s="156">
        <f>AE15/AD15</f>
        <v>1</v>
      </c>
      <c r="AG15" s="155" t="s">
        <v>1386</v>
      </c>
      <c r="AH15" s="123"/>
    </row>
    <row r="16" spans="1:37" ht="75" customHeight="1" x14ac:dyDescent="0.3">
      <c r="A16" s="171" t="s">
        <v>479</v>
      </c>
      <c r="B16" s="118" t="s">
        <v>478</v>
      </c>
      <c r="C16" s="118" t="s">
        <v>103</v>
      </c>
      <c r="D16" s="125" t="s">
        <v>817</v>
      </c>
      <c r="E16" s="118" t="s">
        <v>484</v>
      </c>
      <c r="F16" s="177" t="s">
        <v>111</v>
      </c>
      <c r="G16" s="177" t="s">
        <v>425</v>
      </c>
      <c r="H16" s="177" t="s">
        <v>119</v>
      </c>
      <c r="I16" s="177" t="s">
        <v>480</v>
      </c>
      <c r="J16" s="177" t="s">
        <v>95</v>
      </c>
      <c r="K16" s="177" t="s">
        <v>489</v>
      </c>
      <c r="L16" s="31" t="s">
        <v>490</v>
      </c>
      <c r="M16" s="177" t="s">
        <v>491</v>
      </c>
      <c r="N16" s="31" t="s">
        <v>492</v>
      </c>
      <c r="O16" s="31" t="s">
        <v>493</v>
      </c>
      <c r="P16" s="178">
        <v>45689</v>
      </c>
      <c r="Q16" s="178">
        <v>45746</v>
      </c>
      <c r="R16" s="143">
        <v>1</v>
      </c>
      <c r="S16" s="143">
        <v>1</v>
      </c>
      <c r="T16" s="150">
        <f t="shared" si="0"/>
        <v>1</v>
      </c>
      <c r="U16" s="143"/>
      <c r="V16" s="151"/>
      <c r="W16" s="151"/>
      <c r="X16" s="152" t="e">
        <f t="shared" si="1"/>
        <v>#DIV/0!</v>
      </c>
      <c r="Y16" s="151"/>
      <c r="Z16" s="153"/>
      <c r="AA16" s="153"/>
      <c r="AB16" s="154" t="e">
        <f t="shared" ref="AB16:AB18" si="2">AA16/Z16</f>
        <v>#DIV/0!</v>
      </c>
      <c r="AC16" s="153"/>
      <c r="AD16" s="155"/>
      <c r="AE16" s="155"/>
      <c r="AF16" s="156" t="e">
        <f t="shared" ref="AF16:AF18" si="3">AE16/AD16</f>
        <v>#DIV/0!</v>
      </c>
      <c r="AG16" s="155"/>
      <c r="AH16" s="123"/>
    </row>
    <row r="17" spans="1:34" ht="83.4" customHeight="1" x14ac:dyDescent="0.3">
      <c r="A17" s="171" t="s">
        <v>479</v>
      </c>
      <c r="B17" s="118" t="s">
        <v>478</v>
      </c>
      <c r="C17" s="118" t="s">
        <v>103</v>
      </c>
      <c r="D17" s="125" t="s">
        <v>817</v>
      </c>
      <c r="E17" s="118" t="s">
        <v>484</v>
      </c>
      <c r="F17" s="177" t="s">
        <v>111</v>
      </c>
      <c r="G17" s="177" t="s">
        <v>425</v>
      </c>
      <c r="H17" s="177" t="s">
        <v>119</v>
      </c>
      <c r="I17" s="177" t="s">
        <v>480</v>
      </c>
      <c r="J17" s="177" t="s">
        <v>95</v>
      </c>
      <c r="K17" s="177" t="s">
        <v>494</v>
      </c>
      <c r="L17" s="177" t="s">
        <v>495</v>
      </c>
      <c r="M17" s="177" t="s">
        <v>486</v>
      </c>
      <c r="N17" s="177" t="s">
        <v>486</v>
      </c>
      <c r="O17" s="31" t="s">
        <v>438</v>
      </c>
      <c r="P17" s="178">
        <v>45717</v>
      </c>
      <c r="Q17" s="178">
        <v>45899</v>
      </c>
      <c r="R17" s="143">
        <v>1</v>
      </c>
      <c r="S17" s="143">
        <v>1</v>
      </c>
      <c r="T17" s="150">
        <f t="shared" si="0"/>
        <v>1</v>
      </c>
      <c r="U17" s="143"/>
      <c r="V17" s="151"/>
      <c r="W17" s="151"/>
      <c r="X17" s="152" t="e">
        <f t="shared" si="1"/>
        <v>#DIV/0!</v>
      </c>
      <c r="Y17" s="151"/>
      <c r="Z17" s="153"/>
      <c r="AA17" s="153"/>
      <c r="AB17" s="154" t="e">
        <f t="shared" si="2"/>
        <v>#DIV/0!</v>
      </c>
      <c r="AC17" s="153"/>
      <c r="AD17" s="155"/>
      <c r="AE17" s="155"/>
      <c r="AF17" s="156" t="e">
        <f t="shared" si="3"/>
        <v>#DIV/0!</v>
      </c>
      <c r="AG17" s="155"/>
      <c r="AH17" s="123"/>
    </row>
    <row r="18" spans="1:34" ht="109.5" customHeight="1" x14ac:dyDescent="0.3">
      <c r="A18" s="171" t="s">
        <v>479</v>
      </c>
      <c r="B18" s="118" t="s">
        <v>478</v>
      </c>
      <c r="C18" s="118" t="s">
        <v>103</v>
      </c>
      <c r="D18" s="125" t="s">
        <v>817</v>
      </c>
      <c r="E18" s="118" t="s">
        <v>484</v>
      </c>
      <c r="F18" s="177" t="s">
        <v>111</v>
      </c>
      <c r="G18" s="177" t="s">
        <v>425</v>
      </c>
      <c r="H18" s="177" t="s">
        <v>119</v>
      </c>
      <c r="I18" s="177" t="s">
        <v>480</v>
      </c>
      <c r="J18" s="177" t="s">
        <v>95</v>
      </c>
      <c r="K18" s="177" t="s">
        <v>496</v>
      </c>
      <c r="L18" s="177" t="s">
        <v>497</v>
      </c>
      <c r="M18" s="177" t="s">
        <v>486</v>
      </c>
      <c r="N18" s="177" t="s">
        <v>486</v>
      </c>
      <c r="O18" s="31" t="s">
        <v>438</v>
      </c>
      <c r="P18" s="178">
        <v>45717</v>
      </c>
      <c r="Q18" s="178">
        <v>45976</v>
      </c>
      <c r="R18" s="143">
        <v>1</v>
      </c>
      <c r="S18" s="143">
        <v>1</v>
      </c>
      <c r="T18" s="150">
        <f t="shared" si="0"/>
        <v>1</v>
      </c>
      <c r="U18" s="143"/>
      <c r="V18" s="151"/>
      <c r="W18" s="151"/>
      <c r="X18" s="152" t="e">
        <f t="shared" si="1"/>
        <v>#DIV/0!</v>
      </c>
      <c r="Y18" s="151"/>
      <c r="Z18" s="153"/>
      <c r="AA18" s="153"/>
      <c r="AB18" s="154" t="e">
        <f t="shared" si="2"/>
        <v>#DIV/0!</v>
      </c>
      <c r="AC18" s="153"/>
      <c r="AD18" s="155"/>
      <c r="AE18" s="155"/>
      <c r="AF18" s="156" t="e">
        <f t="shared" si="3"/>
        <v>#DIV/0!</v>
      </c>
      <c r="AG18" s="155"/>
      <c r="AH18" s="123"/>
    </row>
    <row r="19" spans="1:34" ht="168" x14ac:dyDescent="0.3">
      <c r="A19" s="171" t="s">
        <v>479</v>
      </c>
      <c r="B19" s="118" t="s">
        <v>478</v>
      </c>
      <c r="C19" s="118" t="s">
        <v>103</v>
      </c>
      <c r="D19" s="125" t="s">
        <v>817</v>
      </c>
      <c r="E19" s="118" t="s">
        <v>484</v>
      </c>
      <c r="F19" s="177" t="s">
        <v>111</v>
      </c>
      <c r="G19" s="177" t="s">
        <v>425</v>
      </c>
      <c r="H19" s="177" t="s">
        <v>119</v>
      </c>
      <c r="I19" s="177" t="s">
        <v>480</v>
      </c>
      <c r="J19" s="177" t="s">
        <v>95</v>
      </c>
      <c r="K19" s="179" t="s">
        <v>452</v>
      </c>
      <c r="L19" s="330" t="s">
        <v>498</v>
      </c>
      <c r="M19" s="177" t="s">
        <v>486</v>
      </c>
      <c r="N19" s="31" t="s">
        <v>483</v>
      </c>
      <c r="O19" s="31" t="s">
        <v>438</v>
      </c>
      <c r="P19" s="178">
        <v>45717</v>
      </c>
      <c r="Q19" s="331">
        <v>46022</v>
      </c>
      <c r="R19" s="143"/>
      <c r="S19" s="143"/>
      <c r="T19" s="150" t="e">
        <f t="shared" si="0"/>
        <v>#DIV/0!</v>
      </c>
      <c r="U19" s="143" t="s">
        <v>1270</v>
      </c>
      <c r="V19" s="151"/>
      <c r="W19" s="151"/>
      <c r="X19" s="152" t="e">
        <f t="shared" si="1"/>
        <v>#DIV/0!</v>
      </c>
      <c r="Y19" s="151"/>
      <c r="Z19" s="153"/>
      <c r="AA19" s="153"/>
      <c r="AB19" s="154" t="e">
        <f>AA19/Z19</f>
        <v>#DIV/0!</v>
      </c>
      <c r="AC19" s="153"/>
      <c r="AD19" s="155">
        <v>1</v>
      </c>
      <c r="AE19" s="155">
        <v>1</v>
      </c>
      <c r="AF19" s="156">
        <f>AE19/AD19</f>
        <v>1</v>
      </c>
      <c r="AG19" s="155" t="s">
        <v>1387</v>
      </c>
      <c r="AH19" s="123"/>
    </row>
    <row r="20" spans="1:34" ht="96" x14ac:dyDescent="0.3">
      <c r="A20" s="171" t="s">
        <v>479</v>
      </c>
      <c r="B20" s="118" t="s">
        <v>478</v>
      </c>
      <c r="C20" s="118" t="s">
        <v>103</v>
      </c>
      <c r="D20" s="125" t="s">
        <v>817</v>
      </c>
      <c r="E20" s="118" t="s">
        <v>484</v>
      </c>
      <c r="F20" s="177" t="s">
        <v>111</v>
      </c>
      <c r="G20" s="177" t="s">
        <v>425</v>
      </c>
      <c r="H20" s="177" t="s">
        <v>119</v>
      </c>
      <c r="I20" s="177" t="s">
        <v>500</v>
      </c>
      <c r="J20" s="177" t="s">
        <v>95</v>
      </c>
      <c r="K20" s="179" t="s">
        <v>499</v>
      </c>
      <c r="L20" s="330" t="s">
        <v>502</v>
      </c>
      <c r="M20" s="330" t="s">
        <v>486</v>
      </c>
      <c r="N20" s="392" t="s">
        <v>1392</v>
      </c>
      <c r="O20" s="347" t="s">
        <v>438</v>
      </c>
      <c r="P20" s="331">
        <v>45778</v>
      </c>
      <c r="Q20" s="331">
        <v>45899</v>
      </c>
      <c r="R20" s="143"/>
      <c r="S20" s="143"/>
      <c r="T20" s="150" t="e">
        <f t="shared" ref="T20" si="4">S20/R20</f>
        <v>#DIV/0!</v>
      </c>
      <c r="U20" s="143"/>
      <c r="V20" s="151"/>
      <c r="W20" s="151"/>
      <c r="X20" s="152" t="e">
        <f t="shared" ref="X20" si="5">W20/V20</f>
        <v>#DIV/0!</v>
      </c>
      <c r="Y20" s="151"/>
      <c r="Z20" s="153">
        <v>1</v>
      </c>
      <c r="AA20" s="153">
        <v>1</v>
      </c>
      <c r="AB20" s="154">
        <f>AA20/Z20</f>
        <v>1</v>
      </c>
      <c r="AC20" s="153" t="s">
        <v>1300</v>
      </c>
      <c r="AD20" s="155">
        <v>1</v>
      </c>
      <c r="AE20" s="155">
        <v>1</v>
      </c>
      <c r="AF20" s="156">
        <f>AE20/AD20</f>
        <v>1</v>
      </c>
      <c r="AG20" s="155" t="s">
        <v>1388</v>
      </c>
      <c r="AH20" s="123"/>
    </row>
    <row r="21" spans="1:34" ht="216" x14ac:dyDescent="0.2">
      <c r="A21" s="171" t="s">
        <v>479</v>
      </c>
      <c r="B21" s="118" t="s">
        <v>478</v>
      </c>
      <c r="C21" s="118" t="s">
        <v>103</v>
      </c>
      <c r="D21" s="125" t="s">
        <v>817</v>
      </c>
      <c r="E21" s="118" t="s">
        <v>484</v>
      </c>
      <c r="F21" s="177" t="s">
        <v>111</v>
      </c>
      <c r="G21" s="177" t="s">
        <v>425</v>
      </c>
      <c r="H21" s="177" t="s">
        <v>119</v>
      </c>
      <c r="I21" s="177" t="s">
        <v>500</v>
      </c>
      <c r="J21" s="177" t="s">
        <v>95</v>
      </c>
      <c r="K21" s="179" t="s">
        <v>501</v>
      </c>
      <c r="L21" s="330" t="s">
        <v>486</v>
      </c>
      <c r="M21" s="346" t="s">
        <v>503</v>
      </c>
      <c r="N21" s="347" t="s">
        <v>488</v>
      </c>
      <c r="O21" s="347" t="s">
        <v>438</v>
      </c>
      <c r="P21" s="331">
        <v>45778</v>
      </c>
      <c r="Q21" s="331">
        <v>46021</v>
      </c>
      <c r="R21" s="143">
        <v>1</v>
      </c>
      <c r="S21" s="143">
        <v>1</v>
      </c>
      <c r="T21" s="150">
        <f t="shared" ref="T21" si="6">S21/R21</f>
        <v>1</v>
      </c>
      <c r="U21" s="143"/>
      <c r="V21" s="151"/>
      <c r="W21" s="151"/>
      <c r="X21" s="152" t="e">
        <f t="shared" ref="X21" si="7">W21/V21</f>
        <v>#DIV/0!</v>
      </c>
      <c r="Y21" s="151"/>
      <c r="Z21" s="153">
        <v>1</v>
      </c>
      <c r="AA21" s="153">
        <v>1</v>
      </c>
      <c r="AB21" s="154">
        <f>AA21/Z21</f>
        <v>1</v>
      </c>
      <c r="AC21" s="153" t="s">
        <v>1307</v>
      </c>
      <c r="AD21" s="155">
        <v>1</v>
      </c>
      <c r="AE21" s="155">
        <v>1</v>
      </c>
      <c r="AF21" s="156">
        <f>AE21/AD21</f>
        <v>1</v>
      </c>
      <c r="AG21" s="155" t="s">
        <v>1389</v>
      </c>
      <c r="AH21" s="123"/>
    </row>
    <row r="23" spans="1:34" x14ac:dyDescent="0.3">
      <c r="M23" s="38">
        <v>20</v>
      </c>
      <c r="Q23" s="38" t="s">
        <v>292</v>
      </c>
      <c r="R23" s="38">
        <f>R21+R18+R17+R16+R15+R14</f>
        <v>6</v>
      </c>
      <c r="S23" s="38">
        <f>S21+S18+S17+S16+S15+S14</f>
        <v>6</v>
      </c>
      <c r="T23" s="51">
        <v>1</v>
      </c>
      <c r="V23" s="38">
        <v>4</v>
      </c>
      <c r="W23" s="38">
        <v>4</v>
      </c>
      <c r="X23" s="51">
        <v>1</v>
      </c>
      <c r="Z23" s="38">
        <v>4</v>
      </c>
      <c r="AA23" s="38">
        <v>4</v>
      </c>
      <c r="AD23" s="38">
        <v>6</v>
      </c>
      <c r="AE23" s="38">
        <v>6</v>
      </c>
    </row>
  </sheetData>
  <mergeCells count="24">
    <mergeCell ref="A5:AH7"/>
    <mergeCell ref="A8:E8"/>
    <mergeCell ref="F8:AH8"/>
    <mergeCell ref="A1:C4"/>
    <mergeCell ref="D1:AE4"/>
    <mergeCell ref="AF1:AH1"/>
    <mergeCell ref="AF2:AH2"/>
    <mergeCell ref="AF3:AH3"/>
    <mergeCell ref="AF4:AH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9683ED-1E99-412C-97CA-63701148C46A}">
          <x14:formula1>
            <xm:f>DESPLEGABLES!$F$2:$F$30</xm:f>
          </x14:formula1>
          <xm:sqref>D14:D21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Integración PAA</vt:lpstr>
      <vt:lpstr>OTROSPLANES</vt:lpstr>
      <vt:lpstr>PAA</vt:lpstr>
      <vt:lpstr>PINAR</vt:lpstr>
      <vt:lpstr>PETH </vt:lpstr>
      <vt:lpstr>PLAN VACANTES</vt:lpstr>
      <vt:lpstr>PLAN PREVISIÓN</vt:lpstr>
      <vt:lpstr>PLAN CAPACITACION</vt:lpstr>
      <vt:lpstr>PLAN INCENTIVOS</vt:lpstr>
      <vt:lpstr>PSST</vt:lpstr>
      <vt:lpstr>estra_racionalización_tramites</vt:lpstr>
      <vt:lpstr>PAAC</vt:lpstr>
      <vt:lpstr>PTEP</vt:lpstr>
      <vt:lpstr>PETI</vt:lpstr>
      <vt:lpstr>PTSI</vt:lpstr>
      <vt:lpstr>PSPI</vt:lpstr>
      <vt:lpstr>SEGUIMIENTO</vt:lpstr>
      <vt:lpstr>CONTROL DE CAMBIO</vt:lpstr>
      <vt:lpstr>DESPLEGABLES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Silvana Maria Molinares</cp:lastModifiedBy>
  <dcterms:created xsi:type="dcterms:W3CDTF">2022-01-10T00:45:24Z</dcterms:created>
  <dcterms:modified xsi:type="dcterms:W3CDTF">2025-12-17T19:48:15Z</dcterms:modified>
</cp:coreProperties>
</file>